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chartsheet+xml" PartName="/xl/chart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drawingml.chart+xml" PartName="/xl/charts/chart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NOM-001" sheetId="1" r:id="rId4"/>
    <sheet state="visible" name="Grafico" sheetId="2" r:id="rId5"/>
  </sheets>
  <definedNames/>
  <calcPr/>
</workbook>
</file>

<file path=xl/sharedStrings.xml><?xml version="1.0" encoding="utf-8"?>
<sst xmlns="http://schemas.openxmlformats.org/spreadsheetml/2006/main" count="688" uniqueCount="241">
  <si>
    <t>@dropdown</t>
  </si>
  <si>
    <t>NOM-001-STPS-2008 Edificios, Locales, Instalaciones y Áreas en los Centros de Trabajo Condiciones de Seguridad</t>
  </si>
  <si>
    <t>Indicador</t>
  </si>
  <si>
    <t>Referencia legal</t>
  </si>
  <si>
    <t>Tipo de Verificación</t>
  </si>
  <si>
    <t>Cumple</t>
  </si>
  <si>
    <t>OBSERVACIONES</t>
  </si>
  <si>
    <t>S</t>
  </si>
  <si>
    <t>N</t>
  </si>
  <si>
    <t>NA</t>
  </si>
  <si>
    <t>1 Programas</t>
  </si>
  <si>
    <t>¿Cuenta con un programa anual de mantenimiento preventivo o correctivo del sistema de ventilación artificial, a fin de que esté en condiciones de uso?</t>
  </si>
  <si>
    <t>📖</t>
  </si>
  <si>
    <t>x</t>
  </si>
  <si>
    <t>2 Medidas de Seguridad</t>
  </si>
  <si>
    <t>Medidas de seguridad generales</t>
  </si>
  <si>
    <t>2.1.1</t>
  </si>
  <si>
    <t>¿Se conservan las instalaciones del centro de trabajo en condiciones seguras para que no representen riesgos?</t>
  </si>
  <si>
    <t>👁‍🗨</t>
  </si>
  <si>
    <t>X</t>
  </si>
  <si>
    <t>2.1.2</t>
  </si>
  <si>
    <t>¿Se encuentran delimitadas con barandales, con cualquier elemento estructural, con franjas amarillas pintadas o adheridas al piso de al menos 5 centímetros de ancho, o por una distancia de separación física las áreas del centro de trabajo, de tal manera que se disponga de espacios seguros para la realización de las actividades en zonas de:</t>
  </si>
  <si>
    <t>7.1.2</t>
  </si>
  <si>
    <t>* Producción.</t>
  </si>
  <si>
    <t>* Mantenimiento.</t>
  </si>
  <si>
    <t>* Circulación de personal.</t>
  </si>
  <si>
    <t>* Circulación de vehículos.</t>
  </si>
  <si>
    <t>* Riesgo.</t>
  </si>
  <si>
    <t>* Almacenamiento.</t>
  </si>
  <si>
    <t>* Servicios para los trabajadores.</t>
  </si>
  <si>
    <t>2.1.3</t>
  </si>
  <si>
    <t>¿Se dispone en el centro de trabajo de instalaciones tales como puertas, vías de acceso y de circulación, escaleras, lugares de servicio y puestos de trabajo que faciliten las actividades y desplazamientos de los trabajadores discapacitados, en caso de que laboren en el centro de trabajo?</t>
  </si>
  <si>
    <t>7.1.3</t>
  </si>
  <si>
    <t>2.1.4</t>
  </si>
  <si>
    <t>¿Se mantienen las escaleras, rampas, escaleras manuales, puentes y plataformas elevadas en condiciones tales, que eviten que el trabajador resbale al usarlas?</t>
  </si>
  <si>
    <t>7.1.4</t>
  </si>
  <si>
    <t>Medidas de seguridad de orden y limpieza</t>
  </si>
  <si>
    <t>2.2.1</t>
  </si>
  <si>
    <t>Verificar que se cuenta en el centro de trabajo con:</t>
  </si>
  <si>
    <t>* Sanitarios, retretes, mingitorios y lavabos, limpios y seguros para el servicio de los trabajadores.</t>
  </si>
  <si>
    <t>* Lugares reservados para el consumo de alimentos de los trabajadores, en su caso.</t>
  </si>
  <si>
    <t>* Regaderas y vestidores, de acuerdo con la actividad que se desarrolla en el centro de trabajo o cuando se requiere la descontaminación del trabajador.</t>
  </si>
  <si>
    <t>2.2.2</t>
  </si>
  <si>
    <t>¿Se establecen por el patrón el tipo, las características y cantidad de los servicios de regaderas y vestidores, de acuerdo con la actividad que se desarrolla en el centro de trabajo y las necesidades de descontaminación del trabajador, en caso de contar con ellos?</t>
  </si>
  <si>
    <t>Verificar que se mantienen con orden y limpieza permanentes, de acuerdo al tipo de actividad que se desarrolla:</t>
  </si>
  <si>
    <t xml:space="preserve"> 7.1.1</t>
  </si>
  <si>
    <t>* Las áreas de trabajo.</t>
  </si>
  <si>
    <t>* Los pasillos exteriores a los edificios.</t>
  </si>
  <si>
    <t>* Los estacionamientos y otras áreas comunes del centro de trabajo.</t>
  </si>
  <si>
    <t>Medidas de seguridad de áreas y elementos estructurales</t>
  </si>
  <si>
    <t>2.3.1</t>
  </si>
  <si>
    <t>¿Son utilizados para los fines que fueron destinados los elementos estructurales, tales como pisos, puentes o plataformas, entre otros, dispuestos para soportar cargas fijas o móviles?</t>
  </si>
  <si>
    <t>7.1.5</t>
  </si>
  <si>
    <t>2.3.2</t>
  </si>
  <si>
    <t>¿Se evalúa si los elementos estructurales tienen la capacidad de soportar las nuevas cargas, de requerirse un cambio de uso y, en su caso, se hacen las adecuaciones necesarias para evitar riesgos de trabajo?</t>
  </si>
  <si>
    <t>2.3.3</t>
  </si>
  <si>
    <t>¿Soportan los edificios y elementos estructurales del centro de trabajo las cargas fijas o móviles, de acuerdo con la naturaleza de las actividades que en ellos se desarrollen, de tal manera que su resistencia evite posibles fallas estructurales y riesgos de impacto?</t>
  </si>
  <si>
    <t xml:space="preserve"> 7.1.6</t>
  </si>
  <si>
    <t>2.3.4</t>
  </si>
  <si>
    <t>¿Se consideran para determinar el soporte de cargas fijas y móviles en los edificios y elementos estructurales del centro de trabajo, las condiciones normales de operación y los eventos tanto naturales como incidentales que puedan afectarlas?</t>
  </si>
  <si>
    <t>Medidas de seguridad para techos, paredes y pisos</t>
  </si>
  <si>
    <t>2.4.1</t>
  </si>
  <si>
    <t>Verificar que los techos del centro de trabajo cumplen con:</t>
  </si>
  <si>
    <t>* Ser de materiales tales que protejan de las condiciones ambientales externas.</t>
  </si>
  <si>
    <t>* Utilizarse para soportar cargas fijas o móviles, sólo si fueron diseñados o reconstruidos para estos fines.</t>
  </si>
  <si>
    <t>* Permitir la salida de líquidos.</t>
  </si>
  <si>
    <t>* Soportar las condiciones normales de operación.</t>
  </si>
  <si>
    <t>2.4.2</t>
  </si>
  <si>
    <t>Verificar que las paredes del centro de trabajo cumplan con:</t>
  </si>
  <si>
    <t>* Mantenerse con colores que eviten la reflexión de la luz, cuando se trate de las caras interiores, para no afectar la visión del trabajador.</t>
  </si>
  <si>
    <t>* Utilizarse para soportar cargas sólo si fueron destinadas para estos fines.</t>
  </si>
  <si>
    <t>* Contar con medidas de seguridad, tales como protección y señalización de las zonas de riesgo, sobre todo cuando en ellas existan aberturas de más de dos metros de altura hacia el otro lado de la pared por las que haya peligro de caídas para el trabajador.</t>
  </si>
  <si>
    <t>2.4.3</t>
  </si>
  <si>
    <t>Verificar que cumplen los pisos del centro de trabajo con los siguientes requerimientos:</t>
  </si>
  <si>
    <t>* Mantenerse en condiciones para no generar riesgos de trabajo, de acuerdo con el tipo de actividades que se desarrollan.</t>
  </si>
  <si>
    <t>* Mantenerse de manera que los posibles estancamientos de líquidos no generen riesgos de caídas o resbalones.</t>
  </si>
  <si>
    <t>* Ser llanos en las zonas para el tránsito de las personas.</t>
  </si>
  <si>
    <t>* Contar con protecciones como cercas provisionales o barandales desmontables, de una altura mínima de 90 centímetros, u otro medio que proporcione protección, cuando tengan aberturas temporales de escotillas, conductos, pozos y trampas, durante el tiempo que se requiera la abertura.</t>
  </si>
  <si>
    <t>* Contar con señalización donde existan riesgos tales como cambio de nivel, o por las características de la actividad o del proceso que en el se desarrollen.</t>
  </si>
  <si>
    <t>Medidas de seguridad para escaleras</t>
  </si>
  <si>
    <t>2.5.1</t>
  </si>
  <si>
    <t>Verificar que las escaleras cumplen con:</t>
  </si>
  <si>
    <t>* Tener un ancho constante de al menos 56 centímetros en cada tramo recto y, en ese caso, estar señalizadas para prohibir la circulación simultanea en contra flujo</t>
  </si>
  <si>
    <t>* Tener los descansos al menos 56 centímetros las de tramos rectos utilizadas en un solo sentido de flujo a la vez, y al menos 90 centímetros para las de ancho superior.</t>
  </si>
  <si>
    <t>* Tener las huellas de las escaleras rectas el mismo ancho y todos los peraltes la misma altura con una variación máxima de ± 0.5 centímetros.</t>
  </si>
  <si>
    <t>* Tener las escaleras con cambios de dirección o en las denominadas de caracol el peralte siempre de la misma altura.</t>
  </si>
  <si>
    <t>* Tener las huellas de los escalones en sus tramos rectos una longitud mínima de 25 centímetros de área de contacto y no mayor a 23 centímetros el peralte.</t>
  </si>
  <si>
    <t>* Tener redondeadas las orillas de los escalones de las escaleras (sección roma o nariz roma).</t>
  </si>
  <si>
    <t>* Ser mayor a 200 centímetros la distancia libre medida desde la huella de cualquier escalón, contemplando los niveles inferior y superior de la escalera y el techo, o cualquier superficie superior.</t>
  </si>
  <si>
    <t>* Contar las huellas de los escalones con materiales antiderrapante.</t>
  </si>
  <si>
    <t>2.5.2</t>
  </si>
  <si>
    <t>Verificar que  las escaleras de emergencia exteriores del centro de trabajo cumplan con las siguientes caracteristicas:</t>
  </si>
  <si>
    <t>7..5.1</t>
  </si>
  <si>
    <t>* Ser de diseño recto.</t>
  </si>
  <si>
    <t>* Contar con puertas de acceso que abran en la dirección normal de salida de las personas.</t>
  </si>
  <si>
    <t>* Estar diseñadas para drenar con facilidad los líquidos que en ellas pudieran caer y evitar su acumulación.</t>
  </si>
  <si>
    <t>* Contar con pisos y huellas resistentes y de material antiderrapante y, en su caso, con descansos.</t>
  </si>
  <si>
    <t>* Ser de diseño tal que al accionarlas las haga descender hasta el suelo, en el caso de contar con escaleras plegables en el piso inferior.</t>
  </si>
  <si>
    <t>* Estar señalizadas en sus accesos.</t>
  </si>
  <si>
    <t>* Tener acceso a las escaleras en cada piso a través de una puerta de salida que se encuentre al mismo nivel.</t>
  </si>
  <si>
    <t>2.5.3</t>
  </si>
  <si>
    <t>Verificar que  las puertas de acceso de las escaleras de emergencia cumplen los siguientes requerimientos con:</t>
  </si>
  <si>
    <t>7.5.1</t>
  </si>
  <si>
    <t>* Contar con cerrojos que abran fácilmente desde adentro.</t>
  </si>
  <si>
    <t>* Tener un mecanismo de cierre automático que permita el libre flujo de las personas durante una emergencia.</t>
  </si>
  <si>
    <t>* Ser operadas en todo momento sin que existan medios que obstruyan u obstaculicen su accionamiento.</t>
  </si>
  <si>
    <t>* Recibir mantenimiento en las puertas de acceso a las salidas de emergencia al menos cada seis meses.</t>
  </si>
  <si>
    <t>2.5.4</t>
  </si>
  <si>
    <t>Verificar que las escaleras del centro de trabajo que tienen barandales con espacios abiertos por debajo de ellos cumplan con:</t>
  </si>
  <si>
    <t xml:space="preserve">7.5.2 </t>
  </si>
  <si>
    <t>* Tener al menos una baranda dispuesta paralelamente a la inclinación de la escalera.</t>
  </si>
  <si>
    <t>* Estar el pasamanos a una altura de 90 centímetros, con una variación no mayor a ±10 centímetros.</t>
  </si>
  <si>
    <t>* Estar colocadas las barandas a un a distancia intermedia entre el barandal y la paralela formada con la altura media del peralte de los escalones.</t>
  </si>
  <si>
    <t>* Estar colocados los balaustres cada cuatro escalones, en caso de que exista baranda.</t>
  </si>
  <si>
    <t>* Tener balaustres en cada escalón en caso de no contar con baranda.</t>
  </si>
  <si>
    <t>* tener pasamanos continuos, lisos y pulidos?</t>
  </si>
  <si>
    <t>* Tener pasamanos fijados por medio de anclas aseguradas en la parte inferior, en caso de que estén sujetos a la pared.</t>
  </si>
  <si>
    <t>* Tener las anclas empotradas en la pared y con longitud suficiente para que exista un espacio libre de por lo menos cuatro centímetros entre los pasamanos y la pared o cualquier saliente, sin interrumpir la continuidad de la cara superior y el costado del pasamanos, de tener pasamanos fijado por anclas.</t>
  </si>
  <si>
    <t>* Contar con un barandal intermedio y uno en los extremos, en escaleras con un ancho de tres metros o mayor.</t>
  </si>
  <si>
    <t>*Contar al menos con un pasamanos en escaleras cubiertas con muros en sus dos costados.</t>
  </si>
  <si>
    <t>2.5.5</t>
  </si>
  <si>
    <t>¿Cuenta la edificación con escaleras o rampas peatonales que comuniquen entre nivel y nivel todos sus niveles, aun cuando existan elevadores o escaleras eléctricas?</t>
  </si>
  <si>
    <t>Medidas de seguridad para rampas</t>
  </si>
  <si>
    <t>2.6.1</t>
  </si>
  <si>
    <t>Verificar las siguientes medidas en  las rampas del centro de trabajo:</t>
  </si>
  <si>
    <t>7.6.1</t>
  </si>
  <si>
    <t>* Qué las cargas que por ellas circulen no sobrepasen la resistencia para la que fueron destinadas.</t>
  </si>
  <si>
    <t>* No tener deformaciones que generen riesgos a los transeúntes o vehículos que por ellas circulen, sin importar si son fijas o móviles.</t>
  </si>
  <si>
    <t>* Indicar la capacidad de carga máxima en las rampas móviles.</t>
  </si>
  <si>
    <t>* Tener una pendiente máxima de 10%, en caso de utilizarse para el tránsito de trabajadores, y de 17% si son utilizadas para mantenimiento, considerando como pendiente el cociente de la altura desde el nivel inferior a la superior, medida sobre la vertical en centímetros entre la longitud de la proyección horizontal del plano de la rampa.</t>
  </si>
  <si>
    <t>* Tener el ancho suficiente para ascender y descender sin que se presenten obstrucciones en el tránsito de los trabajadores.</t>
  </si>
  <si>
    <t>* Ser de un ancho 60 centímetros mayor al ancho del vehículo más grande que circule por la rampa, cuando estén destinadas al tránsito de vehículos.</t>
  </si>
  <si>
    <t>* Contar con barandal de protección lateral, cuando la altura entre el nivel superior e inferior exceda de 150 centímetros.</t>
  </si>
  <si>
    <t>* Tener al menos un pasamanos, cuando se encuentren cubiertas por muros en sus dos costados.</t>
  </si>
  <si>
    <t>* Tener una distancia libre mayora 200 centímetros, medida desde cualquier punto de la rampa al techo, o cualquier otra superficie superior sobre la vertical del punto de medición.</t>
  </si>
  <si>
    <t>* Ser al menos 30 centímetros mayor a la altura del vehículo más alto que circule por ellas, cuando están destinadas al tránsito de vehículos.</t>
  </si>
  <si>
    <t>* Contar en las partes abiertas con zoclos de al menos 10 centímetros o cualquier otro elemento físico que cumpla con la función de protección.</t>
  </si>
  <si>
    <t>Medidas de seguridad para escalas fijas y móviles</t>
  </si>
  <si>
    <t>2.7.1</t>
  </si>
  <si>
    <t>Verificar que las escalas fijas del centro de trabajo cumplen con las siguientes características:</t>
  </si>
  <si>
    <t>7.7.1</t>
  </si>
  <si>
    <t>* Ser de materiales cuya resistencia mecánica sea capaz de soportar las cargas de las actividades para las que son destinadas y estar protegidas, en su caso, de las condiciones ambientales.</t>
  </si>
  <si>
    <t>*Disponer de anclajes suficientes para soportar el peso de los trabajadores que las utilicen.</t>
  </si>
  <si>
    <t>* Contar con indicaciones sobre la restricción de su uso.</t>
  </si>
  <si>
    <t>* Tener un ancho mínimo de 40 centímetros, y cuando su altura sea mayor a 250 centímetros el ancho mínimo será de 50 centímetros.</t>
  </si>
  <si>
    <t>* Tener una distancia no mayor de 38 centímetros entre peldaños.</t>
  </si>
  <si>
    <t>* Tener una separación entre el frente de los peldaños y los objetos más próximos al lado del ascenso de por lo menos 75 centímetros.</t>
  </si>
  <si>
    <t>* Tener una distancia de al menos 20 centímetros entre los peldaños y objetos sobresalientes en el lado opuesto al de ascenso.</t>
  </si>
  <si>
    <t>* Tener espacios libres de por lo menos 18 centímetros, medidos en sentido transversal y hacia afuera en ambos lados de la escala fija.</t>
  </si>
  <si>
    <t>* Tener una inclinación entre 75 y 90 grados desde la parte opuesta a la de ascenso, con respecto al piso.</t>
  </si>
  <si>
    <t>* Contar con protección circundante de un diámetro de dimensiones tales que permita el ascenso y descenso de los trabajadores de forma segura a partir de 200 centímetros, con una variación de ± 20 centímetros del piso y, al menos, hasta 90 centímetros por encima del último nivel o peldaño al que se asciende.</t>
  </si>
  <si>
    <t>* Permitir el uso de dispositivos de seguridad, tales como línea de vida, cuando la altura sea mayor a 6 metros.</t>
  </si>
  <si>
    <t>* Tener descansos por lo menos cada10 metros de altura, a excepción de las escalas fijas de las chimeneas.</t>
  </si>
  <si>
    <t>* Contar en los descansos con barandales de protección lateral, con una altura mínima de 90 centímetros, intercalando las secciones, a excepción de las escalas de las chimeneas.</t>
  </si>
  <si>
    <t>* Tener las estructuras laterales para el soporte de los peldaños prolongadas al menos 90 centímetros por encima del último nivel de acceso de la escala, en caso de contar con ellas.</t>
  </si>
  <si>
    <t>* Tener continuas las estructuras laterales para el soporte de los peldaños y mantenerse en tal estado que no causen lesiones en las manos de los trabajadores y permitan el ascenso y descenso seguro, en su caso.</t>
  </si>
  <si>
    <t>2.7.2</t>
  </si>
  <si>
    <t>Verificar que las  escalas fijas del centro de trabajo, cuyos peldaños sean alcayatas incrustadas o soldadas de forma alternada a ambos costados en los postes que soportan cables de telefonía o de energía eléctrica, cumplan con:</t>
  </si>
  <si>
    <t>7.1.1</t>
  </si>
  <si>
    <t>* Ser de materiales resistentes a la corrosión y resistencia mecánica suficiente para soportar el peso del trabajador.</t>
  </si>
  <si>
    <t>* Tener una distancia no superior a 90 centímetros entre alcayatas de un mismo costado, de tal manera que entre alcayatas alternadas las distancias sean iguales o menores a 45 centímetros.</t>
  </si>
  <si>
    <t>* Sobresalir al menos 20 centímetros del lugar empotrado o soldado, para soportar al trabajador.</t>
  </si>
  <si>
    <t>* Ser lisas para evitar daños en las manos de los trabajadores.</t>
  </si>
  <si>
    <t>2.7.3</t>
  </si>
  <si>
    <t>Verificar que  las escalas móviles o escaleras portátiles del centro de trabajo cumplen con las siguientes características:</t>
  </si>
  <si>
    <t>7.7.2</t>
  </si>
  <si>
    <t>* tener un ancho mínimo de 40 centímetros, una distancia entre peldaños no mayor a 38 centímetros y espacios libres de por lo menos 18 centímetros.</t>
  </si>
  <si>
    <t>* asegurar que éstas sean capaces de soportar las cargas máximas a las que serán sometidas y ser compatibles con la operación a la que se destinen, en caso de contar con correderas y guías para su desplazamiento.</t>
  </si>
  <si>
    <t>* prever en su uso que la inclinación cumpla con que la separación del punto de apoyo de la escalera en su base con respecto a la vertical, corresponda a una distancia mínima equivalente de un peldaño por cada cuatro peldaños de altura.</t>
  </si>
  <si>
    <t>* permitir su uso siempre y cuando existan condiciones de seguridad en su estructura, peldaños completos y fijos, libres de cualquier producto que los haga resbalosos y materiales antiderrapantes en los apoyos y peldaños.</t>
  </si>
  <si>
    <t>* estar aisladas en sus apoyos y peldaños para la realización de trabajos eléctricos, en caso de ser de material metálico.</t>
  </si>
  <si>
    <t>* contar con elementos que eviten el deslizamiento de su punto de apoyo, o en su caso anclarse o sujetarse.</t>
  </si>
  <si>
    <t>Medidas de seguridad para puentes y plataformas elevadas</t>
  </si>
  <si>
    <t>2.8.1</t>
  </si>
  <si>
    <t>Verificar que los puentes y plataformas elevadas cumplen con las siguientes caracteristicas:</t>
  </si>
  <si>
    <t>* Tener barandales de al menos 90 centímetros con una variación de ± 10 centímetros de altura cuando están abiertos en sus costados.</t>
  </si>
  <si>
    <t>7.8.1</t>
  </si>
  <si>
    <t>* Tener una distancia libre igual o mayor a 200 centímetros medida sobre la superficie del piso de los pasadizos o plataformas elevadas por los que circulan trabajadores y el techo, o cualquier superficie superior.</t>
  </si>
  <si>
    <t>7.8.2</t>
  </si>
  <si>
    <t>Medidas de seguridad para el funcionamiento de los sistemas de ventilación artificial</t>
  </si>
  <si>
    <t>2.9.1</t>
  </si>
  <si>
    <t>Verificar que los  sistemas de ventilación artificial cumplan los suiguientes requerimientos:</t>
  </si>
  <si>
    <t>8.1 y 8.2</t>
  </si>
  <si>
    <t>* Iniciar su operación antes de que ingresen los trabajadores para permitir la purga de los contaminantes.</t>
  </si>
  <si>
    <t>* Asegurar que el aire que se extrae no contamine otras áreas en donde se encuentren laborando otros trabajadores.</t>
  </si>
  <si>
    <t>Medidas de seguridad para el tránsito de vehículos</t>
  </si>
  <si>
    <t>2.10.1</t>
  </si>
  <si>
    <t>¿Tienen las puertas de las áreas para el tránsito de vehículos un ancho superior al del vehículo más grande que circule por ellas?</t>
  </si>
  <si>
    <t>2.10.2</t>
  </si>
  <si>
    <t>¿Cuentan las áreas para el tránsito de vehículos con un pasillo señalizado con franjas amarillas que permita el tránsito seguro del trabajador, cuando las puertas se destinan simultáneamente al tránsito de vehículos y trabajadores?</t>
  </si>
  <si>
    <t>2.10.3</t>
  </si>
  <si>
    <t>¿Cuentan con señalamientos de prohibición las áreas que no son para el tránsito simultáneo de vehículos y trabajadores?</t>
  </si>
  <si>
    <t>2.10.4</t>
  </si>
  <si>
    <t>Revisar que se encuentren  delimitadas o señalizadas:</t>
  </si>
  <si>
    <t xml:space="preserve">9.3 y 9.4 </t>
  </si>
  <si>
    <t>* Las áreas internas de tránsito de vehículos, así como las de carga y descarga.</t>
  </si>
  <si>
    <t>* Las áreas externas de tránsito de vehículos.</t>
  </si>
  <si>
    <t>2.10.5</t>
  </si>
  <si>
    <t xml:space="preserve"> Verificar que para el  tránsito de ferrocarriles en las instalaciones del centro de trabajo se cumplan los siguientes requerimientos:</t>
  </si>
  <si>
    <t>9.5, 9.6 y 9.7</t>
  </si>
  <si>
    <t>* Se cuenta con señalamientos, barreras, guarda barreras o sistemas de aviso audibles o visibles para el control del riesgo en sus cruces.</t>
  </si>
  <si>
    <t>* Se mantiene nivelado el piso de ambos lados de los cruceros para permitir el tránsito libre de los vehículos y evitar que queden detenidos sobre las mismas.</t>
  </si>
  <si>
    <t>* Se tienen señalizados los cambiavías para ubicar su posición, en caso de contar con ellos.</t>
  </si>
  <si>
    <t>* Se cuenta con dispositivos de seguridad en los árboles de cambio para que sólo personal autorizado pueda operarlos.</t>
  </si>
  <si>
    <t>2.10.6</t>
  </si>
  <si>
    <t>Verificar que las operaciones de carga y descarga de vehículos cumplen con  los siguientes puntos:</t>
  </si>
  <si>
    <t>* Frenar y bloquear las ruedas de los vehículos, cuando éstos se encuentren detenidos.</t>
  </si>
  <si>
    <t xml:space="preserve">* Bloquear por lo menos una de las llantas en ambos lados del vehículo y colocar un yaque para inmovilizarlo cuando estén siendo cargados o descargados trailers o auto tanques. </t>
  </si>
  <si>
    <t>2.10.7</t>
  </si>
  <si>
    <t>¿Se encuentra señalizada la velocidad máxima de circulación en las zonas de carga y descarga, en patios de maniobras, establecimientos y otras áreas para que sea segura la circulación de trabajadores, personal externo y vehículos?</t>
  </si>
  <si>
    <t>3 Capacitación e información</t>
  </si>
  <si>
    <t>¿Se proporciona información a todos los trabajadores para el uso y conservación de las áreas donde realizan sus actividades en el centro de trabajo, incluidas las destinadas para el servicio de los trabajadores?</t>
  </si>
  <si>
    <t>4 Registros administrativos</t>
  </si>
  <si>
    <t>¿Se registran los resultados de las verificaciones oculares en bitácoras, medios magnéticos o en las actas de verificación de la Comisión de Seguridad e Higiene?</t>
  </si>
  <si>
    <t>¿Contienen los resultados de las verificaciones oculares:</t>
  </si>
  <si>
    <t>* las fechas en que se realizaron?</t>
  </si>
  <si>
    <t>* el nombre del área del centro de trabajo que fue revisada?</t>
  </si>
  <si>
    <t>* en su caso, el tipo de condición insegura encontrada?</t>
  </si>
  <si>
    <t>* en su caso, el tipo de reparación realizada?</t>
  </si>
  <si>
    <t>¿Se registran en una bitácora los resultados de las verificaciones oculares realizadas posteriormente a la ocurrencia de un evento que pudiera generarle daños al centro de trabajo?</t>
  </si>
  <si>
    <t>¿Contienen los registros de las acciones que se realizan derivadas de las verificaciones oculares realizadas posteriormente a la ocurrencia de un evento que pudiera generarle daños al centro de trabajo:</t>
  </si>
  <si>
    <t>* el tipo de evento?</t>
  </si>
  <si>
    <t>* los resultados de las verificaciones realizadas?</t>
  </si>
  <si>
    <t>* las acciones correctivas realizadas?</t>
  </si>
  <si>
    <t>¿Se cuenta con un registro de los mantenimientos realizados a las puertas de acceso de las escaleras de emergencia exteriores que contenga al menos las fechas de realización, tipo, nombres y firmas de las personas involucradas en tal actividad?</t>
  </si>
  <si>
    <t>¿Están registrados en bitácoras y se conservan por un año los resultados de la ejecución del programa de mantenimiento preventivo o correctivo del sistema de ventilación artificial?</t>
  </si>
  <si>
    <t>RESUMEN DE CUMPLIMIENTO</t>
  </si>
  <si>
    <t>%</t>
  </si>
  <si>
    <t>Programas</t>
  </si>
  <si>
    <t>Medidas de Seguridad</t>
  </si>
  <si>
    <t>2.1 Medidas generales</t>
  </si>
  <si>
    <t>2.2 Medidas de seguridad de orden y limpieza</t>
  </si>
  <si>
    <t>2.3 Medidas de seguridad de áreas y elementos estructurales</t>
  </si>
  <si>
    <t>2.4 Medidas de seguridad para techos, paredes y pisos</t>
  </si>
  <si>
    <t>2.5Medidas de seguridad para escaleras</t>
  </si>
  <si>
    <t>2.6 Medidas de seguridad para rampas</t>
  </si>
  <si>
    <t>2.7 Medidas de seguridad para escalas fijas y móviles</t>
  </si>
  <si>
    <t>2.8 Medidas de seguridad para puentes y plataformas elevadas</t>
  </si>
  <si>
    <t>2.9 Medidas de seguridad para el funcionamiento de los sistemas de ventilación artificial</t>
  </si>
  <si>
    <t>2.10 Medidas de seguridad para el tránsito de vehículos</t>
  </si>
  <si>
    <t>Cumplimiento Global</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</si>
</sst>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
    <numFmt numFmtId="165" formatCode="000.00%"/>
  </numFmts>
  <fonts count="13">
    <font>
      <sz val="11.0"/>
      <color theme="1"/>
      <name val="Calibri"/>
      <scheme val="minor"/>
    </font>
    <font>
      <color theme="1"/>
      <name val="Calibri"/>
      <scheme val="minor"/>
    </font>
    <font>
      <sz val="18.0"/>
      <color rgb="FFF2F2F2"/>
      <name val="Anton"/>
    </font>
    <font/>
    <font>
      <b/>
      <sz val="11.0"/>
      <color theme="1"/>
      <name val="Calibri"/>
    </font>
    <font>
      <sz val="11.0"/>
      <color theme="1"/>
      <name val="Calibri"/>
    </font>
    <font>
      <b/>
      <sz val="12.0"/>
      <color theme="0"/>
      <name val="Calibri"/>
    </font>
    <font>
      <b/>
      <sz val="15.0"/>
      <color theme="1"/>
      <name val="Calibri"/>
    </font>
    <font>
      <sz val="20.0"/>
      <color theme="1"/>
      <name val="Calibri"/>
    </font>
    <font>
      <b/>
      <sz val="15.0"/>
      <color rgb="FF000000"/>
      <name val="Calibri"/>
    </font>
    <font>
      <sz val="12.0"/>
      <color theme="1"/>
      <name val="Calibri"/>
    </font>
    <font>
      <sz val="15.0"/>
      <color theme="1"/>
      <name val="Calibri"/>
    </font>
    <font>
      <b/>
      <sz val="14.0"/>
      <color rgb="FFF2F2F2"/>
      <name val="Calibri"/>
    </font>
  </fonts>
  <fills count="13">
    <fill>
      <patternFill patternType="none"/>
    </fill>
    <fill>
      <patternFill patternType="lightGray"/>
    </fill>
    <fill>
      <patternFill patternType="solid">
        <fgColor rgb="FF063C64"/>
        <bgColor rgb="FF063C64"/>
      </patternFill>
    </fill>
    <fill>
      <patternFill patternType="solid">
        <fgColor rgb="FF94A3DD"/>
        <bgColor rgb="FF94A3DD"/>
      </patternFill>
    </fill>
    <fill>
      <patternFill patternType="solid">
        <fgColor rgb="FFFFE5D2"/>
        <bgColor rgb="FFFFE5D2"/>
      </patternFill>
    </fill>
    <fill>
      <patternFill patternType="solid">
        <fgColor rgb="FFB4DCFA"/>
        <bgColor rgb="FFB4DCFA"/>
      </patternFill>
    </fill>
    <fill>
      <patternFill patternType="solid">
        <fgColor rgb="FFDDEBF7"/>
        <bgColor rgb="FFDDEBF7"/>
      </patternFill>
    </fill>
    <fill>
      <patternFill patternType="solid">
        <fgColor rgb="FFEDFADC"/>
        <bgColor rgb="FFEDFADC"/>
      </patternFill>
    </fill>
    <fill>
      <patternFill patternType="solid">
        <fgColor rgb="FF7F7F7F"/>
        <bgColor rgb="FF7F7F7F"/>
      </patternFill>
    </fill>
    <fill>
      <patternFill patternType="solid">
        <fgColor rgb="FFD8D8D8"/>
        <bgColor rgb="FFD8D8D8"/>
      </patternFill>
    </fill>
    <fill>
      <patternFill patternType="solid">
        <fgColor rgb="FFF2F2F2"/>
        <bgColor rgb="FFF2F2F2"/>
      </patternFill>
    </fill>
    <fill>
      <patternFill patternType="solid">
        <fgColor theme="0"/>
        <bgColor theme="0"/>
      </patternFill>
    </fill>
    <fill>
      <patternFill patternType="solid">
        <fgColor theme="4"/>
        <bgColor theme="4"/>
      </patternFill>
    </fill>
  </fills>
  <borders count="37">
    <border/>
    <border>
      <left/>
      <top/>
      <bottom/>
    </border>
    <border>
      <top/>
      <bottom/>
    </border>
    <border>
      <right/>
      <top/>
      <bottom/>
    </border>
    <border>
      <left style="thin">
        <color rgb="FF000000"/>
      </left>
      <top style="thin">
        <color rgb="FF000000"/>
      </top>
    </border>
    <border>
      <right style="thin">
        <color rgb="FF000000"/>
      </right>
      <top style="thin">
        <color rgb="FF000000"/>
      </top>
    </border>
    <border>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bottom style="thin">
        <color rgb="FF000000"/>
      </bottom>
    </border>
    <border>
      <right style="thin">
        <color rgb="FF000000"/>
      </right>
      <bottom style="thin">
        <color rgb="FF000000"/>
      </bottom>
    </border>
    <border>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top/>
      <bottom/>
    </border>
    <border>
      <left/>
      <right/>
      <top/>
      <bottom/>
    </border>
    <border>
      <left/>
      <right/>
      <top style="thin">
        <color rgb="FF000000"/>
      </top>
      <bottom/>
    </border>
    <border>
      <left style="thin">
        <color rgb="FF000000"/>
      </left>
      <right/>
      <top style="thin">
        <color rgb="FF000000"/>
      </top>
      <bottom style="thin">
        <color rgb="FF000000"/>
      </bottom>
    </border>
    <border>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top/>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top style="thin">
        <color rgb="FF000000"/>
      </top>
    </border>
    <border>
      <bottom style="thin">
        <color rgb="FF000000"/>
      </bottom>
    </border>
    <border>
      <left style="thin">
        <color rgb="FF000000"/>
      </left>
      <right style="thin">
        <color rgb="FF000000"/>
      </right>
      <top/>
      <bottom style="thin">
        <color rgb="FF000000"/>
      </bottom>
    </border>
    <border>
      <right/>
      <top style="thin">
        <color rgb="FF000000"/>
      </top>
      <bottom style="thin">
        <color rgb="FF000000"/>
      </bottom>
    </border>
    <border>
      <left style="medium">
        <color rgb="FF000000"/>
      </left>
      <right/>
      <top style="medium">
        <color rgb="FF000000"/>
      </top>
      <bottom/>
    </border>
    <border>
      <left/>
      <right style="medium">
        <color rgb="FF000000"/>
      </right>
      <top style="medium">
        <color rgb="FF000000"/>
      </top>
      <bottom/>
    </border>
    <border>
      <left style="medium">
        <color rgb="FF000000"/>
      </left>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top style="thin">
        <color rgb="FF000000"/>
      </top>
      <bottom style="medium">
        <color rgb="FF000000"/>
      </bottom>
    </border>
    <border>
      <left style="thin">
        <color rgb="FF000000"/>
      </left>
      <right style="medium">
        <color rgb="FF000000"/>
      </right>
      <top style="thin">
        <color rgb="FF000000"/>
      </top>
      <bottom style="medium">
        <color rgb="FF000000"/>
      </bottom>
    </border>
    <border>
      <right style="medium">
        <color rgb="FF000000"/>
      </right>
      <bottom style="medium">
        <color rgb="FF000000"/>
      </bottom>
    </border>
  </borders>
  <cellStyleXfs count="1">
    <xf borderId="0" fillId="0" fontId="0" numFmtId="0" applyAlignment="1" applyFont="1"/>
  </cellStyleXfs>
  <cellXfs count="168">
    <xf borderId="0" fillId="0" fontId="0" numFmtId="0" xfId="0" applyAlignment="1" applyFont="1">
      <alignment readingOrder="0" shrinkToFit="0" vertical="bottom" wrapText="0"/>
    </xf>
    <xf borderId="0" fillId="0" fontId="1" numFmtId="0" xfId="0" applyAlignment="1" applyFont="1">
      <alignment readingOrder="0"/>
    </xf>
    <xf borderId="1" fillId="2" fontId="2" numFmtId="0" xfId="0" applyAlignment="1" applyBorder="1" applyFill="1" applyFont="1">
      <alignment horizontal="center"/>
    </xf>
    <xf borderId="2" fillId="0" fontId="3" numFmtId="0" xfId="0" applyBorder="1" applyFont="1"/>
    <xf borderId="3" fillId="0" fontId="3" numFmtId="0" xfId="0" applyBorder="1" applyFont="1"/>
    <xf borderId="0" fillId="0" fontId="4" numFmtId="164" xfId="0" applyAlignment="1" applyFont="1" applyNumberFormat="1">
      <alignment horizontal="left" vertical="top"/>
    </xf>
    <xf borderId="0" fillId="0" fontId="5" numFmtId="0" xfId="0" applyAlignment="1" applyFont="1">
      <alignment horizontal="center" vertical="center"/>
    </xf>
    <xf borderId="0" fillId="0" fontId="5" numFmtId="0" xfId="0" applyFont="1"/>
    <xf borderId="4" fillId="3" fontId="6" numFmtId="0" xfId="0" applyAlignment="1" applyBorder="1" applyFill="1" applyFont="1">
      <alignment horizontal="center" shrinkToFit="0" vertical="center" wrapText="1"/>
    </xf>
    <xf borderId="5" fillId="0" fontId="3" numFmtId="0" xfId="0" applyBorder="1" applyFont="1"/>
    <xf borderId="6" fillId="3" fontId="6" numFmtId="0" xfId="0" applyAlignment="1" applyBorder="1" applyFont="1">
      <alignment horizontal="center" shrinkToFit="0" vertical="center" wrapText="1"/>
    </xf>
    <xf borderId="7" fillId="3" fontId="6" numFmtId="0" xfId="0" applyAlignment="1" applyBorder="1" applyFont="1">
      <alignment horizontal="center" shrinkToFit="0" vertical="center" wrapText="1"/>
    </xf>
    <xf borderId="8" fillId="0" fontId="3" numFmtId="0" xfId="0" applyBorder="1" applyFont="1"/>
    <xf borderId="9" fillId="0" fontId="3" numFmtId="0" xfId="0" applyBorder="1" applyFont="1"/>
    <xf borderId="10" fillId="3" fontId="6" numFmtId="0" xfId="0" applyAlignment="1" applyBorder="1" applyFont="1">
      <alignment horizontal="center" shrinkToFit="0" vertical="center" wrapText="1"/>
    </xf>
    <xf borderId="11" fillId="0" fontId="3" numFmtId="0" xfId="0" applyBorder="1" applyFont="1"/>
    <xf borderId="12" fillId="0" fontId="3" numFmtId="0" xfId="0" applyBorder="1" applyFont="1"/>
    <xf borderId="13" fillId="0" fontId="3" numFmtId="0" xfId="0" applyBorder="1" applyFont="1"/>
    <xf borderId="14" fillId="3" fontId="6" numFmtId="0" xfId="0" applyAlignment="1" applyBorder="1" applyFont="1">
      <alignment horizontal="center" shrinkToFit="0" vertical="center" wrapText="1"/>
    </xf>
    <xf borderId="14" fillId="3" fontId="6" numFmtId="0" xfId="0" applyAlignment="1" applyBorder="1" applyFont="1">
      <alignment horizontal="center" vertical="center"/>
    </xf>
    <xf borderId="15" fillId="0" fontId="3" numFmtId="0" xfId="0" applyBorder="1" applyFont="1"/>
    <xf borderId="16" fillId="4" fontId="7" numFmtId="1" xfId="0" applyAlignment="1" applyBorder="1" applyFill="1" applyFont="1" applyNumberFormat="1">
      <alignment vertical="center"/>
    </xf>
    <xf borderId="17" fillId="4" fontId="7" numFmtId="1" xfId="0" applyAlignment="1" applyBorder="1" applyFont="1" applyNumberFormat="1">
      <alignment vertical="center"/>
    </xf>
    <xf borderId="18" fillId="4" fontId="7" numFmtId="1" xfId="0" applyAlignment="1" applyBorder="1" applyFont="1" applyNumberFormat="1">
      <alignment horizontal="center" vertical="center"/>
    </xf>
    <xf borderId="18" fillId="4" fontId="7" numFmtId="1" xfId="0" applyAlignment="1" applyBorder="1" applyFont="1" applyNumberFormat="1">
      <alignment vertical="center"/>
    </xf>
    <xf borderId="14" fillId="4" fontId="4" numFmtId="164" xfId="0" applyAlignment="1" applyBorder="1" applyFont="1" applyNumberFormat="1">
      <alignment horizontal="center" shrinkToFit="0" vertical="center" wrapText="1"/>
    </xf>
    <xf borderId="14" fillId="0" fontId="5" numFmtId="0" xfId="0" applyAlignment="1" applyBorder="1" applyFont="1">
      <alignment shrinkToFit="0" vertical="center" wrapText="1"/>
    </xf>
    <xf borderId="14" fillId="0" fontId="5" numFmtId="0" xfId="0" applyAlignment="1" applyBorder="1" applyFont="1">
      <alignment horizontal="center" shrinkToFit="0" vertical="center" wrapText="1"/>
    </xf>
    <xf borderId="14" fillId="0" fontId="8" numFmtId="0" xfId="0" applyAlignment="1" applyBorder="1" applyFont="1">
      <alignment horizontal="center" shrinkToFit="0" vertical="center" wrapText="1"/>
    </xf>
    <xf borderId="14" fillId="0" fontId="5" numFmtId="0" xfId="0" applyAlignment="1" applyBorder="1" applyFont="1">
      <alignment vertical="center"/>
    </xf>
    <xf borderId="14" fillId="0" fontId="5" numFmtId="0" xfId="0" applyAlignment="1" applyBorder="1" applyFont="1">
      <alignment horizontal="center" readingOrder="0" vertical="center"/>
    </xf>
    <xf borderId="14" fillId="0" fontId="5" numFmtId="0" xfId="0" applyAlignment="1" applyBorder="1" applyFont="1">
      <alignment horizontal="center" vertical="center"/>
    </xf>
    <xf borderId="0" fillId="0" fontId="4" numFmtId="164" xfId="0" applyAlignment="1" applyFont="1" applyNumberFormat="1">
      <alignment horizontal="left" shrinkToFit="0" vertical="top" wrapText="1"/>
    </xf>
    <xf borderId="0" fillId="0" fontId="5" numFmtId="0" xfId="0" applyAlignment="1" applyFont="1">
      <alignment shrinkToFit="0" vertical="center" wrapText="1"/>
    </xf>
    <xf borderId="0" fillId="0" fontId="5" numFmtId="0" xfId="0" applyAlignment="1" applyFont="1">
      <alignment horizontal="center" shrinkToFit="0" vertical="center" wrapText="1"/>
    </xf>
    <xf borderId="0" fillId="0" fontId="5" numFmtId="0" xfId="0" applyAlignment="1" applyFont="1">
      <alignment vertical="center"/>
    </xf>
    <xf borderId="14" fillId="5" fontId="5" numFmtId="0" xfId="0" applyAlignment="1" applyBorder="1" applyFill="1" applyFont="1">
      <alignment horizontal="center" vertical="center"/>
    </xf>
    <xf borderId="0" fillId="0" fontId="5" numFmtId="10" xfId="0" applyAlignment="1" applyFont="1" applyNumberFormat="1">
      <alignment horizontal="center"/>
    </xf>
    <xf borderId="0" fillId="0" fontId="8" numFmtId="0" xfId="0" applyFont="1"/>
    <xf borderId="19" fillId="4" fontId="7" numFmtId="1" xfId="0" applyAlignment="1" applyBorder="1" applyFont="1" applyNumberFormat="1">
      <alignment vertical="center"/>
    </xf>
    <xf borderId="19" fillId="6" fontId="9" numFmtId="1" xfId="0" applyAlignment="1" applyBorder="1" applyFill="1" applyFont="1" applyNumberFormat="1">
      <alignment vertical="center"/>
    </xf>
    <xf borderId="20" fillId="6" fontId="9" numFmtId="1" xfId="0" applyAlignment="1" applyBorder="1" applyFont="1" applyNumberFormat="1">
      <alignment horizontal="center" vertical="center"/>
    </xf>
    <xf borderId="20" fillId="6" fontId="9" numFmtId="1" xfId="0" applyAlignment="1" applyBorder="1" applyFont="1" applyNumberFormat="1">
      <alignment vertical="center"/>
    </xf>
    <xf borderId="21" fillId="6" fontId="9" numFmtId="1" xfId="0" applyAlignment="1" applyBorder="1" applyFont="1" applyNumberFormat="1">
      <alignment vertical="center"/>
    </xf>
    <xf borderId="14" fillId="5" fontId="4" numFmtId="164" xfId="0" applyAlignment="1" applyBorder="1" applyFont="1" applyNumberFormat="1">
      <alignment horizontal="center" shrinkToFit="0" vertical="center" wrapText="1"/>
    </xf>
    <xf borderId="22" fillId="7" fontId="4" numFmtId="0" xfId="0" applyAlignment="1" applyBorder="1" applyFill="1" applyFont="1">
      <alignment horizontal="center"/>
    </xf>
    <xf borderId="23" fillId="7" fontId="4" numFmtId="0" xfId="0" applyBorder="1" applyFont="1"/>
    <xf borderId="21" fillId="8" fontId="5" numFmtId="10" xfId="0" applyAlignment="1" applyBorder="1" applyFill="1" applyFont="1" applyNumberFormat="1">
      <alignment horizontal="center" vertical="center"/>
    </xf>
    <xf borderId="14" fillId="0" fontId="8" numFmtId="0" xfId="0" applyAlignment="1" applyBorder="1" applyFont="1">
      <alignment horizontal="center" vertical="center"/>
    </xf>
    <xf borderId="8" fillId="0" fontId="5" numFmtId="0" xfId="0" applyAlignment="1" applyBorder="1" applyFont="1">
      <alignment horizontal="left" shrinkToFit="0" wrapText="1"/>
    </xf>
    <xf borderId="14" fillId="0" fontId="5" numFmtId="0" xfId="0" applyAlignment="1" applyBorder="1" applyFont="1">
      <alignment horizontal="left" shrinkToFit="0" wrapText="1"/>
    </xf>
    <xf borderId="7" fillId="0" fontId="8" numFmtId="0" xfId="0" applyAlignment="1" applyBorder="1" applyFont="1">
      <alignment horizontal="center" vertical="center"/>
    </xf>
    <xf borderId="19" fillId="5" fontId="5" numFmtId="0" xfId="0" applyAlignment="1" applyBorder="1" applyFont="1">
      <alignment horizontal="center" vertical="center"/>
    </xf>
    <xf borderId="20" fillId="5" fontId="5" numFmtId="0" xfId="0" applyAlignment="1" applyBorder="1" applyFont="1">
      <alignment horizontal="center" vertical="center"/>
    </xf>
    <xf borderId="20" fillId="5" fontId="5" numFmtId="0" xfId="0" applyBorder="1" applyFont="1"/>
    <xf borderId="21" fillId="9" fontId="5" numFmtId="10" xfId="0" applyAlignment="1" applyBorder="1" applyFill="1" applyFont="1" applyNumberFormat="1">
      <alignment horizontal="center" vertical="center"/>
    </xf>
    <xf borderId="14" fillId="4" fontId="4" numFmtId="164" xfId="0" applyAlignment="1" applyBorder="1" applyFont="1" applyNumberFormat="1">
      <alignment horizontal="center" vertical="center"/>
    </xf>
    <xf borderId="14" fillId="0" fontId="10" numFmtId="0" xfId="0" applyAlignment="1" applyBorder="1" applyFont="1">
      <alignment horizontal="center" vertical="center"/>
    </xf>
    <xf borderId="12" fillId="0" fontId="5" numFmtId="0" xfId="0" applyAlignment="1" applyBorder="1" applyFont="1">
      <alignment horizontal="center" readingOrder="0" vertical="center"/>
    </xf>
    <xf borderId="15" fillId="0" fontId="5" numFmtId="0" xfId="0" applyAlignment="1" applyBorder="1" applyFont="1">
      <alignment horizontal="center" readingOrder="0" vertical="center"/>
    </xf>
    <xf borderId="15" fillId="0" fontId="5" numFmtId="0" xfId="0" applyAlignment="1" applyBorder="1" applyFont="1">
      <alignment horizontal="center" vertical="center"/>
    </xf>
    <xf borderId="9" fillId="0" fontId="5" numFmtId="0" xfId="0" applyAlignment="1" applyBorder="1" applyFont="1">
      <alignment horizontal="center" vertical="center"/>
    </xf>
    <xf borderId="14" fillId="0" fontId="5" numFmtId="0" xfId="0" applyBorder="1" applyFont="1"/>
    <xf borderId="0" fillId="0" fontId="4" numFmtId="164" xfId="0" applyAlignment="1" applyFont="1" applyNumberFormat="1">
      <alignment horizontal="center" vertical="top"/>
    </xf>
    <xf borderId="0" fillId="0" fontId="4" numFmtId="0" xfId="0" applyAlignment="1" applyFont="1">
      <alignment shrinkToFit="0" vertical="center" wrapText="1"/>
    </xf>
    <xf borderId="0" fillId="0" fontId="4" numFmtId="0" xfId="0" applyAlignment="1" applyFont="1">
      <alignment horizontal="center" shrinkToFit="0" vertical="center" wrapText="1"/>
    </xf>
    <xf borderId="14" fillId="10" fontId="5" numFmtId="0" xfId="0" applyAlignment="1" applyBorder="1" applyFill="1" applyFont="1">
      <alignment horizontal="center" vertical="center"/>
    </xf>
    <xf borderId="14" fillId="0" fontId="5" numFmtId="10" xfId="0" applyAlignment="1" applyBorder="1" applyFont="1" applyNumberFormat="1">
      <alignment horizontal="center"/>
    </xf>
    <xf borderId="14" fillId="0" fontId="5" numFmtId="10" xfId="0" applyAlignment="1" applyBorder="1" applyFont="1" applyNumberFormat="1">
      <alignment horizontal="center" vertical="center"/>
    </xf>
    <xf borderId="19" fillId="5" fontId="4" numFmtId="164" xfId="0" applyAlignment="1" applyBorder="1" applyFont="1" applyNumberFormat="1">
      <alignment horizontal="center" shrinkToFit="0" vertical="center" wrapText="1"/>
    </xf>
    <xf borderId="19" fillId="5" fontId="4" numFmtId="0" xfId="0" applyAlignment="1" applyBorder="1" applyFont="1">
      <alignment horizontal="center"/>
    </xf>
    <xf borderId="20" fillId="5" fontId="4" numFmtId="0" xfId="0" applyBorder="1" applyFont="1"/>
    <xf borderId="18" fillId="5" fontId="4" numFmtId="0" xfId="0" applyBorder="1" applyFont="1"/>
    <xf borderId="15" fillId="0" fontId="5" numFmtId="0" xfId="0" applyAlignment="1" applyBorder="1" applyFont="1">
      <alignment shrinkToFit="0" vertical="center" wrapText="1"/>
    </xf>
    <xf borderId="14" fillId="11" fontId="5" numFmtId="0" xfId="0" applyAlignment="1" applyBorder="1" applyFill="1" applyFont="1">
      <alignment horizontal="center" shrinkToFit="0" vertical="center" wrapText="1"/>
    </xf>
    <xf borderId="24" fillId="0" fontId="5" numFmtId="0" xfId="0" applyAlignment="1" applyBorder="1" applyFont="1">
      <alignment shrinkToFit="0" vertical="center" wrapText="1"/>
    </xf>
    <xf borderId="21" fillId="5" fontId="5" numFmtId="0" xfId="0" applyBorder="1" applyFont="1"/>
    <xf borderId="14" fillId="4" fontId="4" numFmtId="0" xfId="0" applyAlignment="1" applyBorder="1" applyFont="1">
      <alignment horizontal="center" shrinkToFit="0" vertical="center" wrapText="1"/>
    </xf>
    <xf borderId="15" fillId="0" fontId="5" numFmtId="0" xfId="0" applyBorder="1" applyFont="1"/>
    <xf borderId="5" fillId="0" fontId="5" numFmtId="0" xfId="0" applyAlignment="1" applyBorder="1" applyFont="1">
      <alignment horizontal="center" vertical="center"/>
    </xf>
    <xf borderId="10" fillId="4" fontId="4" numFmtId="164" xfId="0" applyAlignment="1" applyBorder="1" applyFont="1" applyNumberFormat="1">
      <alignment horizontal="center" vertical="center"/>
    </xf>
    <xf borderId="10" fillId="0" fontId="5" numFmtId="0" xfId="0" applyAlignment="1" applyBorder="1" applyFont="1">
      <alignment horizontal="center" shrinkToFit="0" vertical="center" wrapText="1"/>
    </xf>
    <xf borderId="24" fillId="0" fontId="3" numFmtId="0" xfId="0" applyBorder="1" applyFont="1"/>
    <xf borderId="9" fillId="0" fontId="5" numFmtId="0" xfId="0" applyAlignment="1" applyBorder="1" applyFont="1">
      <alignment shrinkToFit="0" vertical="center" wrapText="1"/>
    </xf>
    <xf borderId="14" fillId="9" fontId="5" numFmtId="0" xfId="0" applyAlignment="1" applyBorder="1" applyFont="1">
      <alignment horizontal="center" vertical="center"/>
    </xf>
    <xf borderId="0" fillId="0" fontId="4" numFmtId="0" xfId="0" applyAlignment="1" applyFont="1">
      <alignment horizontal="center"/>
    </xf>
    <xf borderId="19" fillId="5" fontId="4" numFmtId="164" xfId="0" applyAlignment="1" applyBorder="1" applyFont="1" applyNumberFormat="1">
      <alignment horizontal="center" vertical="center"/>
    </xf>
    <xf borderId="19" fillId="5" fontId="4" numFmtId="0" xfId="0" applyAlignment="1" applyBorder="1" applyFont="1">
      <alignment horizontal="center" shrinkToFit="0" vertical="center" wrapText="1"/>
    </xf>
    <xf borderId="20" fillId="5" fontId="4" numFmtId="0" xfId="0" applyAlignment="1" applyBorder="1" applyFont="1">
      <alignment horizontal="center" shrinkToFit="0" vertical="center" wrapText="1"/>
    </xf>
    <xf borderId="25" fillId="4" fontId="4" numFmtId="164" xfId="0" applyAlignment="1" applyBorder="1" applyFont="1" applyNumberFormat="1">
      <alignment horizontal="center" vertical="center"/>
    </xf>
    <xf borderId="15" fillId="0" fontId="5" numFmtId="0" xfId="0" applyAlignment="1" applyBorder="1" applyFont="1">
      <alignment horizontal="center" shrinkToFit="0" vertical="center" wrapText="1"/>
    </xf>
    <xf borderId="25" fillId="9" fontId="5" numFmtId="0" xfId="0" applyAlignment="1" applyBorder="1" applyFont="1">
      <alignment horizontal="center" vertical="center"/>
    </xf>
    <xf borderId="26" fillId="0" fontId="5" numFmtId="0" xfId="0" applyAlignment="1" applyBorder="1" applyFont="1">
      <alignment horizontal="center" vertical="center"/>
    </xf>
    <xf borderId="20" fillId="5" fontId="4" numFmtId="0" xfId="0" applyAlignment="1" applyBorder="1" applyFont="1">
      <alignment shrinkToFit="0" vertical="center" wrapText="1"/>
    </xf>
    <xf borderId="26" fillId="0" fontId="5" numFmtId="0" xfId="0" applyBorder="1" applyFont="1"/>
    <xf borderId="25" fillId="5" fontId="5" numFmtId="0" xfId="0" applyAlignment="1" applyBorder="1" applyFont="1">
      <alignment horizontal="center" vertical="center"/>
    </xf>
    <xf borderId="0" fillId="0" fontId="5" numFmtId="0" xfId="0" applyAlignment="1" applyFont="1">
      <alignment horizontal="center"/>
    </xf>
    <xf borderId="14" fillId="4" fontId="4" numFmtId="164" xfId="0" applyAlignment="1" applyBorder="1" applyFont="1" applyNumberFormat="1">
      <alignment horizontal="center"/>
    </xf>
    <xf borderId="12" fillId="0" fontId="5" numFmtId="0" xfId="0" applyAlignment="1" applyBorder="1" applyFont="1">
      <alignment horizontal="center" vertical="center"/>
    </xf>
    <xf borderId="10" fillId="0" fontId="5" numFmtId="0" xfId="0" applyAlignment="1" applyBorder="1" applyFont="1">
      <alignment shrinkToFit="0" vertical="center" wrapText="1"/>
    </xf>
    <xf borderId="10" fillId="0" fontId="5" numFmtId="0" xfId="0" applyAlignment="1" applyBorder="1" applyFont="1">
      <alignment horizontal="center" vertical="center"/>
    </xf>
    <xf borderId="26" fillId="0" fontId="4" numFmtId="164" xfId="0" applyAlignment="1" applyBorder="1" applyFont="1" applyNumberFormat="1">
      <alignment horizontal="center" vertical="top"/>
    </xf>
    <xf borderId="26" fillId="0" fontId="5" numFmtId="0" xfId="0" applyAlignment="1" applyBorder="1" applyFont="1">
      <alignment shrinkToFit="0" vertical="center" wrapText="1"/>
    </xf>
    <xf borderId="26" fillId="0" fontId="5" numFmtId="0" xfId="0" applyAlignment="1" applyBorder="1" applyFont="1">
      <alignment horizontal="center" shrinkToFit="0" vertical="center" wrapText="1"/>
    </xf>
    <xf borderId="26" fillId="0" fontId="5" numFmtId="0" xfId="0" applyAlignment="1" applyBorder="1" applyFont="1">
      <alignment vertical="center"/>
    </xf>
    <xf borderId="27" fillId="0" fontId="4" numFmtId="164" xfId="0" applyAlignment="1" applyBorder="1" applyFont="1" applyNumberFormat="1">
      <alignment horizontal="center" vertical="top"/>
    </xf>
    <xf borderId="27" fillId="0" fontId="5" numFmtId="0" xfId="0" applyAlignment="1" applyBorder="1" applyFont="1">
      <alignment shrinkToFit="0" vertical="center" wrapText="1"/>
    </xf>
    <xf borderId="27" fillId="0" fontId="5" numFmtId="0" xfId="0" applyAlignment="1" applyBorder="1" applyFont="1">
      <alignment horizontal="center" shrinkToFit="0" vertical="center" wrapText="1"/>
    </xf>
    <xf borderId="27" fillId="0" fontId="5" numFmtId="0" xfId="0" applyAlignment="1" applyBorder="1" applyFont="1">
      <alignment vertical="center"/>
    </xf>
    <xf borderId="27" fillId="0" fontId="5" numFmtId="0" xfId="0" applyAlignment="1" applyBorder="1" applyFont="1">
      <alignment horizontal="center" vertical="center"/>
    </xf>
    <xf borderId="28" fillId="4" fontId="4" numFmtId="164" xfId="0" applyAlignment="1" applyBorder="1" applyFont="1" applyNumberFormat="1">
      <alignment horizontal="center" shrinkToFit="0" vertical="center" wrapText="1"/>
    </xf>
    <xf borderId="14" fillId="5" fontId="4" numFmtId="164" xfId="0" applyAlignment="1" applyBorder="1" applyFont="1" applyNumberFormat="1">
      <alignment horizontal="center" vertical="center"/>
    </xf>
    <xf borderId="20" fillId="5" fontId="4" numFmtId="0" xfId="0" applyAlignment="1" applyBorder="1" applyFont="1">
      <alignment shrinkToFit="0" wrapText="1"/>
    </xf>
    <xf borderId="21" fillId="5" fontId="5" numFmtId="0" xfId="0" applyAlignment="1" applyBorder="1" applyFont="1">
      <alignment horizontal="center" vertical="center"/>
    </xf>
    <xf borderId="18" fillId="5" fontId="4" numFmtId="0" xfId="0" applyAlignment="1" applyBorder="1" applyFont="1">
      <alignment shrinkToFit="0" vertical="center" wrapText="1"/>
    </xf>
    <xf borderId="7" fillId="0" fontId="10" numFmtId="0" xfId="0" applyAlignment="1" applyBorder="1" applyFont="1">
      <alignment horizontal="center" vertical="center"/>
    </xf>
    <xf borderId="11" fillId="0" fontId="5" numFmtId="0" xfId="0" applyAlignment="1" applyBorder="1" applyFont="1">
      <alignment horizontal="center" vertical="center"/>
    </xf>
    <xf borderId="7" fillId="0" fontId="5" numFmtId="0" xfId="0" applyAlignment="1" applyBorder="1" applyFont="1">
      <alignment horizontal="center" vertical="center"/>
    </xf>
    <xf borderId="26" fillId="0" fontId="4" numFmtId="0" xfId="0" applyBorder="1" applyFont="1"/>
    <xf borderId="27" fillId="0" fontId="4" numFmtId="0" xfId="0" applyBorder="1" applyFont="1"/>
    <xf borderId="27" fillId="0" fontId="5" numFmtId="0" xfId="0" applyBorder="1" applyFont="1"/>
    <xf borderId="14" fillId="7" fontId="4" numFmtId="164" xfId="0" applyAlignment="1" applyBorder="1" applyFont="1" applyNumberFormat="1">
      <alignment horizontal="center" vertical="center"/>
    </xf>
    <xf borderId="19" fillId="7" fontId="4" numFmtId="0" xfId="0" applyAlignment="1" applyBorder="1" applyFont="1">
      <alignment horizontal="center" shrinkToFit="0" vertical="center" wrapText="1"/>
    </xf>
    <xf borderId="20" fillId="7" fontId="4" numFmtId="0" xfId="0" applyAlignment="1" applyBorder="1" applyFont="1">
      <alignment shrinkToFit="0" vertical="center" wrapText="1"/>
    </xf>
    <xf borderId="18" fillId="7" fontId="4" numFmtId="0" xfId="0" applyAlignment="1" applyBorder="1" applyFont="1">
      <alignment shrinkToFit="0" vertical="center" wrapText="1"/>
    </xf>
    <xf borderId="28" fillId="4" fontId="4" numFmtId="164" xfId="0" applyAlignment="1" applyBorder="1" applyFont="1" applyNumberFormat="1">
      <alignment horizontal="center" vertical="center"/>
    </xf>
    <xf borderId="26" fillId="0" fontId="4" numFmtId="164" xfId="0" applyAlignment="1" applyBorder="1" applyFont="1" applyNumberFormat="1">
      <alignment horizontal="left" vertical="top"/>
    </xf>
    <xf borderId="7" fillId="5" fontId="4" numFmtId="0" xfId="0" applyAlignment="1" applyBorder="1" applyFont="1">
      <alignment horizontal="center" shrinkToFit="0" vertical="center" wrapText="1"/>
    </xf>
    <xf borderId="29" fillId="0" fontId="3" numFmtId="0" xfId="0" applyBorder="1" applyFont="1"/>
    <xf borderId="19" fillId="7" fontId="4" numFmtId="2" xfId="0" applyAlignment="1" applyBorder="1" applyFont="1" applyNumberFormat="1">
      <alignment horizontal="center" vertical="top"/>
    </xf>
    <xf borderId="20" fillId="7" fontId="4" numFmtId="0" xfId="0" applyAlignment="1" applyBorder="1" applyFont="1">
      <alignment horizontal="center" shrinkToFit="0" vertical="center" wrapText="1"/>
    </xf>
    <xf borderId="15" fillId="0" fontId="10" numFmtId="0" xfId="0" applyAlignment="1" applyBorder="1" applyFont="1">
      <alignment horizontal="center" vertical="center"/>
    </xf>
    <xf borderId="28" fillId="9" fontId="5" numFmtId="0" xfId="0" applyAlignment="1" applyBorder="1" applyFont="1">
      <alignment horizontal="center" vertical="center"/>
    </xf>
    <xf borderId="14" fillId="4" fontId="4" numFmtId="164" xfId="0" applyAlignment="1" applyBorder="1" applyFont="1" applyNumberFormat="1">
      <alignment horizontal="left" vertical="center"/>
    </xf>
    <xf borderId="20" fillId="7" fontId="5" numFmtId="0" xfId="0" applyAlignment="1" applyBorder="1" applyFont="1">
      <alignment horizontal="center" vertical="center"/>
    </xf>
    <xf borderId="20" fillId="7" fontId="5" numFmtId="0" xfId="0" applyBorder="1" applyFont="1"/>
    <xf borderId="21" fillId="7" fontId="5" numFmtId="0" xfId="0" applyBorder="1" applyFont="1"/>
    <xf borderId="19" fillId="7" fontId="5" numFmtId="0" xfId="0" applyAlignment="1" applyBorder="1" applyFont="1">
      <alignment horizontal="center" vertical="center"/>
    </xf>
    <xf borderId="0" fillId="0" fontId="11" numFmtId="0" xfId="0" applyFont="1"/>
    <xf borderId="19" fillId="4" fontId="7" numFmtId="164" xfId="0" applyAlignment="1" applyBorder="1" applyFont="1" applyNumberFormat="1">
      <alignment horizontal="left" vertical="center"/>
    </xf>
    <xf borderId="20" fillId="4" fontId="7" numFmtId="0" xfId="0" applyAlignment="1" applyBorder="1" applyFont="1">
      <alignment shrinkToFit="0" vertical="center" wrapText="1"/>
    </xf>
    <xf borderId="20" fillId="4" fontId="7" numFmtId="0" xfId="0" applyAlignment="1" applyBorder="1" applyFont="1">
      <alignment horizontal="center" shrinkToFit="0" vertical="center" wrapText="1"/>
    </xf>
    <xf borderId="20" fillId="4" fontId="11" numFmtId="0" xfId="0" applyBorder="1" applyFont="1"/>
    <xf borderId="20" fillId="4" fontId="11" numFmtId="0" xfId="0" applyAlignment="1" applyBorder="1" applyFont="1">
      <alignment horizontal="center" vertical="center"/>
    </xf>
    <xf borderId="0" fillId="0" fontId="11" numFmtId="0" xfId="0" applyAlignment="1" applyFont="1">
      <alignment horizontal="left" vertical="top"/>
    </xf>
    <xf borderId="7" fillId="4" fontId="7" numFmtId="0" xfId="0" applyAlignment="1" applyBorder="1" applyFont="1">
      <alignment horizontal="left" shrinkToFit="0" vertical="center" wrapText="1"/>
    </xf>
    <xf borderId="20" fillId="4" fontId="7" numFmtId="0" xfId="0" applyAlignment="1" applyBorder="1" applyFont="1">
      <alignment horizontal="left" shrinkToFit="0" vertical="top" wrapText="1"/>
    </xf>
    <xf borderId="18" fillId="4" fontId="11" numFmtId="0" xfId="0" applyAlignment="1" applyBorder="1" applyFont="1">
      <alignment horizontal="left" vertical="top"/>
    </xf>
    <xf borderId="20" fillId="4" fontId="11" numFmtId="0" xfId="0" applyAlignment="1" applyBorder="1" applyFont="1">
      <alignment horizontal="left" vertical="top"/>
    </xf>
    <xf borderId="27" fillId="0" fontId="4" numFmtId="164" xfId="0" applyAlignment="1" applyBorder="1" applyFont="1" applyNumberFormat="1">
      <alignment horizontal="left" vertical="top"/>
    </xf>
    <xf borderId="14" fillId="4" fontId="4" numFmtId="164" xfId="0" applyAlignment="1" applyBorder="1" applyFont="1" applyNumberFormat="1">
      <alignment horizontal="center" vertical="top"/>
    </xf>
    <xf borderId="11" fillId="0" fontId="5" numFmtId="0" xfId="0" applyAlignment="1" applyBorder="1" applyFont="1">
      <alignment shrinkToFit="0" vertical="center" wrapText="1"/>
    </xf>
    <xf borderId="15" fillId="0" fontId="8" numFmtId="0" xfId="0" applyAlignment="1" applyBorder="1" applyFont="1">
      <alignment horizontal="center" shrinkToFit="0" vertical="center" wrapText="1"/>
    </xf>
    <xf borderId="10" fillId="0" fontId="5" numFmtId="0" xfId="0" applyAlignment="1" applyBorder="1" applyFont="1">
      <alignment horizontal="left" shrinkToFit="0" vertical="center" wrapText="1"/>
    </xf>
    <xf borderId="30" fillId="12" fontId="12" numFmtId="0" xfId="0" applyBorder="1" applyFill="1" applyFont="1"/>
    <xf borderId="31" fillId="12" fontId="12" numFmtId="0" xfId="0" applyAlignment="1" applyBorder="1" applyFont="1">
      <alignment horizontal="center" vertical="center"/>
    </xf>
    <xf borderId="32" fillId="4" fontId="4" numFmtId="164" xfId="0" applyAlignment="1" applyBorder="1" applyFont="1" applyNumberFormat="1">
      <alignment horizontal="left" vertical="center"/>
    </xf>
    <xf borderId="33" fillId="0" fontId="5" numFmtId="165" xfId="0" applyAlignment="1" applyBorder="1" applyFont="1" applyNumberFormat="1">
      <alignment horizontal="center" shrinkToFit="0" vertical="center" wrapText="1"/>
    </xf>
    <xf borderId="33" fillId="0" fontId="5" numFmtId="165" xfId="0" applyBorder="1" applyFont="1" applyNumberFormat="1"/>
    <xf borderId="32" fillId="9" fontId="5" numFmtId="164" xfId="0" applyAlignment="1" applyBorder="1" applyFont="1" applyNumberFormat="1">
      <alignment horizontal="right" vertical="center"/>
    </xf>
    <xf borderId="33" fillId="0" fontId="5" numFmtId="165" xfId="0" applyAlignment="1" applyBorder="1" applyFont="1" applyNumberFormat="1">
      <alignment horizontal="center" vertical="center"/>
    </xf>
    <xf borderId="34" fillId="4" fontId="4" numFmtId="164" xfId="0" applyAlignment="1" applyBorder="1" applyFont="1" applyNumberFormat="1">
      <alignment horizontal="left" vertical="center"/>
    </xf>
    <xf borderId="35" fillId="0" fontId="5" numFmtId="165" xfId="0" applyAlignment="1" applyBorder="1" applyFont="1" applyNumberFormat="1">
      <alignment horizontal="center" shrinkToFit="0" vertical="center" wrapText="1"/>
    </xf>
    <xf borderId="28" fillId="9" fontId="4" numFmtId="0" xfId="0" applyAlignment="1" applyBorder="1" applyFont="1">
      <alignment horizontal="right" vertical="center"/>
    </xf>
    <xf borderId="36" fillId="0" fontId="4" numFmtId="10" xfId="0" applyAlignment="1" applyBorder="1" applyFont="1" applyNumberFormat="1">
      <alignment horizontal="center" shrinkToFit="0" vertical="center" wrapText="1"/>
    </xf>
    <xf borderId="0" fillId="0" fontId="5" numFmtId="0" xfId="0" applyAlignment="1" applyFont="1">
      <alignment horizontal="left"/>
    </xf>
    <xf borderId="0" fillId="0" fontId="5" numFmtId="0" xfId="0" applyAlignment="1" applyFont="1">
      <alignment horizontal="left" shrinkToFit="0" vertical="center" wrapText="1"/>
    </xf>
    <xf borderId="0" fillId="0" fontId="5" numFmtId="10" xfId="0" applyAlignment="1" applyFont="1" applyNumberFormat="1">
      <alignment horizontal="center" shrinkToFit="0" vertical="center" wrapText="1"/>
    </xf>
  </cellXfs>
  <cellStyles count="1">
    <cellStyle xfId="0" name="Normal" builtinId="0"/>
  </cellStyles>
  <dxfs count="1">
    <dxf>
      <font>
        <color rgb="FFFF0000"/>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chartsheet" Target="chartsheets/sheet1.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view3D>
      <c:rotX val="50"/>
      <c:perspective val="0"/>
    </c:view3D>
    <c:plotArea>
      <c:layout/>
      <c:pie3DChart>
        <c:varyColors val="1"/>
        <c:ser>
          <c:idx val="0"/>
          <c:order val="0"/>
          <c:dPt>
            <c:idx val="0"/>
            <c:spPr>
              <a:solidFill>
                <a:schemeClr val="accent1"/>
              </a:solidFill>
            </c:spPr>
          </c:dPt>
          <c:dPt>
            <c:idx val="1"/>
            <c:spPr>
              <a:solidFill>
                <a:schemeClr val="accent2"/>
              </a:solidFill>
            </c:spPr>
          </c:dPt>
          <c:dPt>
            <c:idx val="2"/>
            <c:spPr>
              <a:solidFill>
                <a:schemeClr val="accent3"/>
              </a:solidFill>
            </c:spPr>
          </c:dPt>
          <c:dPt>
            <c:idx val="3"/>
            <c:spPr>
              <a:solidFill>
                <a:schemeClr val="accent4"/>
              </a:solidFill>
            </c:spPr>
          </c:dPt>
          <c:dPt>
            <c:idx val="4"/>
            <c:spPr>
              <a:solidFill>
                <a:schemeClr val="accent5"/>
              </a:solidFill>
            </c:spPr>
          </c:dPt>
          <c:dPt>
            <c:idx val="5"/>
            <c:spPr>
              <a:solidFill>
                <a:schemeClr val="accent6"/>
              </a:solidFill>
            </c:spPr>
          </c:dPt>
          <c:dPt>
            <c:idx val="6"/>
            <c:spPr>
              <a:solidFill>
                <a:schemeClr val="accent1"/>
              </a:solidFill>
            </c:spPr>
          </c:dPt>
          <c:dPt>
            <c:idx val="7"/>
            <c:spPr>
              <a:solidFill>
                <a:schemeClr val="accent2"/>
              </a:solidFill>
            </c:spPr>
          </c:dPt>
          <c:dPt>
            <c:idx val="8"/>
            <c:spPr>
              <a:solidFill>
                <a:schemeClr val="accent3"/>
              </a:solidFill>
            </c:spPr>
          </c:dPt>
          <c:dPt>
            <c:idx val="9"/>
            <c:spPr>
              <a:solidFill>
                <a:schemeClr val="accent4"/>
              </a:solidFill>
            </c:spPr>
          </c:dPt>
          <c:dPt>
            <c:idx val="10"/>
            <c:spPr>
              <a:solidFill>
                <a:schemeClr val="accent5"/>
              </a:solidFill>
            </c:spPr>
          </c:dPt>
          <c:dPt>
            <c:idx val="11"/>
            <c:spPr>
              <a:solidFill>
                <a:schemeClr val="accent6"/>
              </a:solidFill>
            </c:spPr>
          </c:dPt>
          <c:dPt>
            <c:idx val="12"/>
            <c:spPr>
              <a:solidFill>
                <a:schemeClr val="accent1"/>
              </a:solidFill>
            </c:spPr>
          </c:dPt>
          <c:dPt>
            <c:idx val="13"/>
            <c:spPr>
              <a:solidFill>
                <a:schemeClr val="accent2"/>
              </a:solidFill>
            </c:spPr>
          </c:dPt>
          <c:dPt>
            <c:idx val="14"/>
            <c:spPr>
              <a:solidFill>
                <a:schemeClr val="accent3"/>
              </a:solidFill>
            </c:spPr>
          </c:dPt>
          <c:dPt>
            <c:idx val="15"/>
          </c:dPt>
          <c:dPt>
            <c:idx val="16"/>
          </c:dPt>
          <c:dPt>
            <c:idx val="17"/>
          </c:dPt>
          <c:dPt>
            <c:idx val="18"/>
          </c:dPt>
          <c:dPt>
            <c:idx val="19"/>
          </c:dPt>
          <c:dPt>
            <c:idx val="20"/>
          </c:dPt>
          <c:dPt>
            <c:idx val="21"/>
          </c:dPt>
          <c:dLbls>
            <c:showLegendKey val="0"/>
            <c:showVal val="0"/>
            <c:showCatName val="0"/>
            <c:showSerName val="0"/>
            <c:showPercent val="1"/>
            <c:showBubbleSize val="0"/>
            <c:showLeaderLines val="1"/>
          </c:dLbls>
          <c:cat>
            <c:strRef>
              <c:f>'NOM-001'!$C$245:$C$266</c:f>
            </c:strRef>
          </c:cat>
          <c:val>
            <c:numRef>
              <c:f>'NOM-001'!$D$245:$D$266</c:f>
              <c:numCache/>
            </c:numRef>
          </c:val>
        </c:ser>
        <c:dLbls>
          <c:showLegendKey val="0"/>
          <c:showVal val="0"/>
          <c:showCatName val="0"/>
          <c:showSerName val="0"/>
          <c:showPercent val="0"/>
          <c:showBubbleSize val="0"/>
        </c:dLbls>
      </c:pie3DChart>
    </c:plotArea>
    <c:legend>
      <c:legendPos val="b"/>
      <c:overlay val="0"/>
      <c:txPr>
        <a:bodyPr/>
        <a:lstStyle/>
        <a:p>
          <a:pPr lvl="0">
            <a:defRPr b="0" i="0" sz="900">
              <a:solidFill>
                <a:srgbClr val="1A1A1A"/>
              </a:solidFill>
              <a:latin typeface="+mn-lt"/>
            </a:defRPr>
          </a:pPr>
        </a:p>
      </c:txPr>
    </c:legend>
    <c:plotVisOnly val="1"/>
  </c:chart>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2.xml"/></Relationships>
</file>

<file path=xl/chartsheets/sheet1.xml><?xml version="1.0" encoding="utf-8"?>
<chart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Views>
    <sheetView workbookViewId="0"/>
  </sheetViews>
  <drawing r:id="rId1"/>
</chartsheet>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absoluteAnchor>
    <xdr:pos x="0" y="0"/>
    <xdr:ext cx="8610600" cy="6276975"/>
    <xdr:graphicFrame>
      <xdr:nvGraphicFramePr>
        <xdr:cNvPr id="1" name="Chart 1"/>
        <xdr:cNvGraphicFramePr/>
      </xdr:nvGraphicFramePr>
      <xdr:xfrm>
        <a:off x="0" y="0"/>
        <a:ext cx="0" cy="0"/>
      </xdr:xfrm>
      <a:graphic>
        <a:graphicData uri="http://schemas.openxmlformats.org/drawingml/2006/chart">
          <c:chart r:id="rId1"/>
        </a:graphicData>
      </a:graphic>
    </xdr:graphicFrame>
    <xdr:clientData fLocksWithSheet="0"/>
  </xdr:absolute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E67C8"/>
      </a:accent1>
      <a:accent2>
        <a:srgbClr val="5ECCF3"/>
      </a:accent2>
      <a:accent3>
        <a:srgbClr val="A7EA52"/>
      </a:accent3>
      <a:accent4>
        <a:srgbClr val="5DCEAF"/>
      </a:accent4>
      <a:accent5>
        <a:srgbClr val="FF8021"/>
      </a:accent5>
      <a:accent6>
        <a:srgbClr val="F14124"/>
      </a:accent6>
      <a:hlink>
        <a:srgbClr val="56C7AA"/>
      </a:hlink>
      <a:folHlink>
        <a:srgbClr val="56C7AA"/>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B279"/>
    <pageSetUpPr/>
  </sheetPr>
  <sheetViews>
    <sheetView showGridLines="0" workbookViewId="0">
      <pane ySplit="4.0" topLeftCell="A5" activePane="bottomLeft" state="frozen"/>
      <selection activeCell="B6" sqref="B6" pane="bottomLeft"/>
    </sheetView>
  </sheetViews>
  <sheetFormatPr customHeight="1" defaultColWidth="14.43" defaultRowHeight="15.0"/>
  <cols>
    <col customWidth="1" min="1" max="1" width="4.29"/>
    <col customWidth="1" min="2" max="2" width="6.0"/>
    <col customWidth="1" min="3" max="3" width="87.0"/>
    <col customWidth="1" min="4" max="4" width="13.57"/>
    <col customWidth="1" min="5" max="5" width="5.43"/>
    <col customWidth="1" min="6" max="6" width="7.43"/>
    <col customWidth="1" min="7" max="9" width="3.86"/>
    <col customWidth="1" min="10" max="10" width="29.71"/>
    <col customWidth="1" min="11" max="26" width="11.43"/>
  </cols>
  <sheetData>
    <row r="1" ht="18.75" customHeight="1">
      <c r="A1" s="1" t="s">
        <v>0</v>
      </c>
      <c r="B1" s="2" t="s">
        <v>1</v>
      </c>
      <c r="C1" s="3"/>
      <c r="D1" s="3"/>
      <c r="E1" s="3"/>
      <c r="F1" s="3"/>
      <c r="G1" s="3"/>
      <c r="H1" s="3"/>
      <c r="I1" s="3"/>
      <c r="J1" s="4"/>
    </row>
    <row r="2">
      <c r="B2" s="5"/>
      <c r="D2" s="6"/>
      <c r="G2" s="6"/>
      <c r="H2" s="6"/>
      <c r="I2" s="7"/>
      <c r="J2" s="7"/>
    </row>
    <row r="3" ht="31.5" customHeight="1">
      <c r="B3" s="8" t="s">
        <v>2</v>
      </c>
      <c r="C3" s="9"/>
      <c r="D3" s="10" t="s">
        <v>3</v>
      </c>
      <c r="E3" s="8" t="s">
        <v>4</v>
      </c>
      <c r="F3" s="9"/>
      <c r="G3" s="11" t="s">
        <v>5</v>
      </c>
      <c r="H3" s="12"/>
      <c r="I3" s="13"/>
      <c r="J3" s="14" t="s">
        <v>6</v>
      </c>
    </row>
    <row r="4" ht="31.5" customHeight="1">
      <c r="B4" s="15"/>
      <c r="C4" s="16"/>
      <c r="D4" s="17"/>
      <c r="E4" s="15"/>
      <c r="F4" s="16"/>
      <c r="G4" s="18" t="s">
        <v>7</v>
      </c>
      <c r="H4" s="18" t="s">
        <v>8</v>
      </c>
      <c r="I4" s="19" t="s">
        <v>9</v>
      </c>
      <c r="J4" s="20"/>
    </row>
    <row r="5">
      <c r="B5" s="21" t="s">
        <v>10</v>
      </c>
      <c r="C5" s="22"/>
      <c r="D5" s="23"/>
      <c r="E5" s="24"/>
      <c r="F5" s="24"/>
      <c r="G5" s="24"/>
      <c r="H5" s="24"/>
      <c r="I5" s="24"/>
      <c r="J5" s="24"/>
    </row>
    <row r="6">
      <c r="B6" s="25">
        <v>1.1</v>
      </c>
      <c r="C6" s="26" t="s">
        <v>11</v>
      </c>
      <c r="D6" s="27">
        <v>8.3</v>
      </c>
      <c r="E6" s="28" t="s">
        <v>12</v>
      </c>
      <c r="F6" s="29"/>
      <c r="G6" s="30"/>
      <c r="H6" s="30"/>
      <c r="I6" s="30" t="s">
        <v>13</v>
      </c>
      <c r="J6" s="31"/>
    </row>
    <row r="7">
      <c r="B7" s="32"/>
      <c r="C7" s="33"/>
      <c r="D7" s="34"/>
      <c r="E7" s="33"/>
      <c r="F7" s="35"/>
      <c r="G7" s="36">
        <f t="shared" ref="G7:I7" si="1">COUNTIF(G6,"x")</f>
        <v>0</v>
      </c>
      <c r="H7" s="36">
        <f t="shared" si="1"/>
        <v>0</v>
      </c>
      <c r="I7" s="36">
        <f t="shared" si="1"/>
        <v>1</v>
      </c>
      <c r="J7" s="37" t="str">
        <f>IF(I7=1,"NA",G7/(1-I7))</f>
        <v>NA</v>
      </c>
    </row>
    <row r="8">
      <c r="B8" s="32"/>
      <c r="C8" s="33"/>
      <c r="D8" s="34"/>
      <c r="E8" s="33"/>
      <c r="F8" s="35"/>
      <c r="G8" s="6"/>
      <c r="H8" s="6"/>
      <c r="I8" s="7"/>
      <c r="J8" s="7"/>
    </row>
    <row r="9" ht="19.5" customHeight="1">
      <c r="A9" s="38"/>
      <c r="B9" s="39" t="s">
        <v>14</v>
      </c>
      <c r="C9" s="40"/>
      <c r="D9" s="41"/>
      <c r="E9" s="42"/>
      <c r="F9" s="42"/>
      <c r="G9" s="42"/>
      <c r="H9" s="42"/>
      <c r="I9" s="42"/>
      <c r="J9" s="43"/>
      <c r="K9" s="38"/>
      <c r="L9" s="38"/>
      <c r="M9" s="38"/>
      <c r="N9" s="38"/>
      <c r="O9" s="38"/>
      <c r="P9" s="38"/>
      <c r="Q9" s="38"/>
      <c r="R9" s="38"/>
      <c r="S9" s="38"/>
      <c r="T9" s="38"/>
      <c r="U9" s="38"/>
      <c r="V9" s="38"/>
      <c r="W9" s="38"/>
      <c r="X9" s="38"/>
      <c r="Y9" s="38"/>
      <c r="Z9" s="38"/>
    </row>
    <row r="10">
      <c r="B10" s="44">
        <v>2.1</v>
      </c>
      <c r="C10" s="45" t="s">
        <v>15</v>
      </c>
      <c r="D10" s="46"/>
      <c r="E10" s="46"/>
      <c r="F10" s="46"/>
      <c r="G10" s="46"/>
      <c r="H10" s="46"/>
      <c r="I10" s="46"/>
      <c r="J10" s="47">
        <f>AVERAGE(J12,J22,J25,J28)</f>
        <v>0.2857142857</v>
      </c>
    </row>
    <row r="11">
      <c r="B11" s="25" t="s">
        <v>16</v>
      </c>
      <c r="C11" s="26" t="s">
        <v>17</v>
      </c>
      <c r="D11" s="27">
        <v>5.1</v>
      </c>
      <c r="E11" s="26"/>
      <c r="F11" s="48" t="s">
        <v>18</v>
      </c>
      <c r="G11" s="30" t="s">
        <v>19</v>
      </c>
      <c r="H11" s="30" t="s">
        <v>19</v>
      </c>
      <c r="I11" s="31"/>
      <c r="J11" s="31"/>
    </row>
    <row r="12">
      <c r="B12" s="5"/>
      <c r="C12" s="33"/>
      <c r="D12" s="34"/>
      <c r="E12" s="33"/>
      <c r="F12" s="6"/>
      <c r="G12" s="36">
        <f t="shared" ref="G12:I12" si="2">COUNTIF(G11,"x")</f>
        <v>1</v>
      </c>
      <c r="H12" s="36">
        <f t="shared" si="2"/>
        <v>1</v>
      </c>
      <c r="I12" s="36">
        <f t="shared" si="2"/>
        <v>0</v>
      </c>
      <c r="J12" s="37">
        <f>IF(I12=1,"NA",G12/(1-I12))</f>
        <v>1</v>
      </c>
    </row>
    <row r="13">
      <c r="B13" s="5"/>
      <c r="C13" s="33"/>
      <c r="D13" s="34"/>
      <c r="E13" s="33"/>
      <c r="F13" s="6"/>
      <c r="G13" s="7"/>
      <c r="H13" s="7"/>
      <c r="I13" s="7"/>
      <c r="J13" s="7"/>
    </row>
    <row r="14" ht="60.75" customHeight="1">
      <c r="B14" s="25" t="s">
        <v>20</v>
      </c>
      <c r="C14" s="49" t="s">
        <v>21</v>
      </c>
      <c r="D14" s="27" t="s">
        <v>22</v>
      </c>
      <c r="E14" s="50"/>
      <c r="F14" s="51" t="s">
        <v>18</v>
      </c>
      <c r="G14" s="52"/>
      <c r="H14" s="53"/>
      <c r="I14" s="54"/>
      <c r="J14" s="55"/>
    </row>
    <row r="15">
      <c r="B15" s="56" t="s">
        <v>20</v>
      </c>
      <c r="C15" s="26" t="s">
        <v>23</v>
      </c>
      <c r="D15" s="27" t="s">
        <v>22</v>
      </c>
      <c r="E15" s="26"/>
      <c r="F15" s="57" t="s">
        <v>18</v>
      </c>
      <c r="G15" s="58" t="s">
        <v>19</v>
      </c>
      <c r="H15" s="59" t="s">
        <v>19</v>
      </c>
      <c r="I15" s="60"/>
      <c r="J15" s="60"/>
    </row>
    <row r="16">
      <c r="B16" s="56" t="s">
        <v>20</v>
      </c>
      <c r="C16" s="26" t="s">
        <v>24</v>
      </c>
      <c r="D16" s="27" t="s">
        <v>22</v>
      </c>
      <c r="E16" s="26"/>
      <c r="F16" s="57" t="s">
        <v>18</v>
      </c>
      <c r="G16" s="61"/>
      <c r="H16" s="31" t="s">
        <v>13</v>
      </c>
      <c r="I16" s="31"/>
      <c r="J16" s="31"/>
    </row>
    <row r="17">
      <c r="B17" s="56" t="s">
        <v>20</v>
      </c>
      <c r="C17" s="26" t="s">
        <v>25</v>
      </c>
      <c r="D17" s="27" t="s">
        <v>22</v>
      </c>
      <c r="E17" s="26"/>
      <c r="F17" s="57" t="s">
        <v>18</v>
      </c>
      <c r="G17" s="61"/>
      <c r="H17" s="31" t="s">
        <v>13</v>
      </c>
      <c r="I17" s="31"/>
      <c r="J17" s="31"/>
    </row>
    <row r="18">
      <c r="B18" s="56" t="s">
        <v>20</v>
      </c>
      <c r="C18" s="26" t="s">
        <v>26</v>
      </c>
      <c r="D18" s="27" t="s">
        <v>22</v>
      </c>
      <c r="E18" s="26"/>
      <c r="F18" s="57" t="s">
        <v>18</v>
      </c>
      <c r="G18" s="61"/>
      <c r="H18" s="31" t="s">
        <v>13</v>
      </c>
      <c r="I18" s="31"/>
      <c r="J18" s="62"/>
    </row>
    <row r="19">
      <c r="B19" s="56" t="s">
        <v>20</v>
      </c>
      <c r="C19" s="26" t="s">
        <v>27</v>
      </c>
      <c r="D19" s="27" t="s">
        <v>22</v>
      </c>
      <c r="E19" s="26"/>
      <c r="F19" s="57" t="s">
        <v>18</v>
      </c>
      <c r="G19" s="61"/>
      <c r="H19" s="31" t="s">
        <v>13</v>
      </c>
      <c r="I19" s="31"/>
      <c r="J19" s="62"/>
    </row>
    <row r="20">
      <c r="B20" s="56" t="s">
        <v>20</v>
      </c>
      <c r="C20" s="26" t="s">
        <v>28</v>
      </c>
      <c r="D20" s="27" t="s">
        <v>22</v>
      </c>
      <c r="E20" s="26"/>
      <c r="F20" s="57" t="s">
        <v>18</v>
      </c>
      <c r="G20" s="61"/>
      <c r="H20" s="31" t="s">
        <v>13</v>
      </c>
      <c r="I20" s="31"/>
      <c r="J20" s="62"/>
    </row>
    <row r="21" ht="15.75" customHeight="1">
      <c r="B21" s="56" t="s">
        <v>20</v>
      </c>
      <c r="C21" s="26" t="s">
        <v>29</v>
      </c>
      <c r="D21" s="27" t="s">
        <v>22</v>
      </c>
      <c r="E21" s="26"/>
      <c r="F21" s="57" t="s">
        <v>18</v>
      </c>
      <c r="G21" s="61"/>
      <c r="H21" s="31" t="s">
        <v>13</v>
      </c>
      <c r="I21" s="31"/>
      <c r="J21" s="62"/>
    </row>
    <row r="22" ht="15.75" customHeight="1">
      <c r="B22" s="63"/>
      <c r="C22" s="33"/>
      <c r="D22" s="34"/>
      <c r="E22" s="33"/>
      <c r="F22" s="35"/>
      <c r="G22" s="36">
        <f t="shared" ref="G22:I22" si="3">COUNTIF(G15:G21,"x")</f>
        <v>1</v>
      </c>
      <c r="H22" s="36">
        <f t="shared" si="3"/>
        <v>7</v>
      </c>
      <c r="I22" s="36">
        <f t="shared" si="3"/>
        <v>0</v>
      </c>
      <c r="J22" s="37">
        <f>IF(I22=7,"NA",G22/(7-I22))</f>
        <v>0.1428571429</v>
      </c>
    </row>
    <row r="23" ht="15.75" customHeight="1">
      <c r="B23" s="5"/>
      <c r="C23" s="64"/>
      <c r="D23" s="65"/>
      <c r="E23" s="64"/>
      <c r="F23" s="7"/>
      <c r="G23" s="6"/>
      <c r="H23" s="6"/>
      <c r="I23" s="7"/>
      <c r="J23" s="37"/>
    </row>
    <row r="24" ht="15.75" customHeight="1">
      <c r="B24" s="25" t="s">
        <v>30</v>
      </c>
      <c r="C24" s="26" t="s">
        <v>31</v>
      </c>
      <c r="D24" s="27" t="s">
        <v>32</v>
      </c>
      <c r="E24" s="26"/>
      <c r="F24" s="48" t="s">
        <v>18</v>
      </c>
      <c r="G24" s="31"/>
      <c r="H24" s="31" t="s">
        <v>13</v>
      </c>
      <c r="I24" s="31"/>
      <c r="J24" s="62"/>
    </row>
    <row r="25" ht="15.75" customHeight="1">
      <c r="B25" s="5"/>
      <c r="C25" s="33"/>
      <c r="D25" s="34"/>
      <c r="E25" s="33"/>
      <c r="F25" s="6"/>
      <c r="G25" s="66">
        <f t="shared" ref="G25:I25" si="4">COUNTIF(G24,"x")</f>
        <v>0</v>
      </c>
      <c r="H25" s="66">
        <f t="shared" si="4"/>
        <v>1</v>
      </c>
      <c r="I25" s="66">
        <f t="shared" si="4"/>
        <v>0</v>
      </c>
      <c r="J25" s="67">
        <f>IF(I25=1,"NA",G25/(1-I25))</f>
        <v>0</v>
      </c>
    </row>
    <row r="26" ht="15.75" customHeight="1">
      <c r="B26" s="5"/>
      <c r="C26" s="64"/>
      <c r="D26" s="65"/>
      <c r="E26" s="64"/>
      <c r="F26" s="7"/>
      <c r="G26" s="6"/>
      <c r="H26" s="6"/>
      <c r="I26" s="7"/>
      <c r="J26" s="7"/>
    </row>
    <row r="27" ht="36.75" customHeight="1">
      <c r="B27" s="25" t="s">
        <v>33</v>
      </c>
      <c r="C27" s="26" t="s">
        <v>34</v>
      </c>
      <c r="D27" s="27" t="s">
        <v>35</v>
      </c>
      <c r="E27" s="26"/>
      <c r="F27" s="48" t="s">
        <v>18</v>
      </c>
      <c r="G27" s="31"/>
      <c r="H27" s="31" t="s">
        <v>13</v>
      </c>
      <c r="I27" s="31"/>
      <c r="J27" s="62"/>
    </row>
    <row r="28" ht="15.75" customHeight="1">
      <c r="B28" s="5"/>
      <c r="C28" s="33"/>
      <c r="D28" s="34"/>
      <c r="E28" s="33"/>
      <c r="F28" s="6"/>
      <c r="G28" s="36">
        <f t="shared" ref="G28:I28" si="5">COUNTIF(G27,"x")</f>
        <v>0</v>
      </c>
      <c r="H28" s="36">
        <f t="shared" si="5"/>
        <v>1</v>
      </c>
      <c r="I28" s="36">
        <f t="shared" si="5"/>
        <v>0</v>
      </c>
      <c r="J28" s="68">
        <f>IF(I28=1,"NA",G28/(1-I28))</f>
        <v>0</v>
      </c>
    </row>
    <row r="29" ht="15.75" customHeight="1">
      <c r="B29" s="5"/>
      <c r="C29" s="33"/>
      <c r="D29" s="34"/>
      <c r="E29" s="33"/>
      <c r="F29" s="6"/>
      <c r="G29" s="6"/>
      <c r="H29" s="6"/>
      <c r="I29" s="7"/>
      <c r="J29" s="7"/>
    </row>
    <row r="30" ht="15.0" customHeight="1">
      <c r="B30" s="69">
        <v>2.2</v>
      </c>
      <c r="C30" s="70" t="s">
        <v>36</v>
      </c>
      <c r="D30" s="71"/>
      <c r="E30" s="71"/>
      <c r="F30" s="71"/>
      <c r="G30" s="72"/>
      <c r="H30" s="72"/>
      <c r="I30" s="72"/>
      <c r="J30" s="47">
        <f>AVERAGE(J35,J38,J44)</f>
        <v>0</v>
      </c>
    </row>
    <row r="31" ht="15.75" customHeight="1">
      <c r="B31" s="25" t="s">
        <v>37</v>
      </c>
      <c r="C31" s="73" t="s">
        <v>38</v>
      </c>
      <c r="D31" s="74">
        <v>5.4</v>
      </c>
      <c r="E31" s="75"/>
      <c r="F31" s="51" t="s">
        <v>18</v>
      </c>
      <c r="G31" s="52"/>
      <c r="H31" s="53"/>
      <c r="I31" s="54"/>
      <c r="J31" s="76"/>
    </row>
    <row r="32" ht="15.75" customHeight="1">
      <c r="B32" s="77" t="s">
        <v>37</v>
      </c>
      <c r="C32" s="26" t="s">
        <v>39</v>
      </c>
      <c r="D32" s="74">
        <v>5.4</v>
      </c>
      <c r="E32" s="26"/>
      <c r="F32" s="57" t="s">
        <v>18</v>
      </c>
      <c r="G32" s="60"/>
      <c r="H32" s="60" t="s">
        <v>13</v>
      </c>
      <c r="I32" s="60"/>
      <c r="J32" s="78"/>
    </row>
    <row r="33" ht="15.75" customHeight="1">
      <c r="B33" s="77" t="s">
        <v>37</v>
      </c>
      <c r="C33" s="26" t="s">
        <v>40</v>
      </c>
      <c r="D33" s="74">
        <v>5.4</v>
      </c>
      <c r="E33" s="26"/>
      <c r="F33" s="57" t="s">
        <v>18</v>
      </c>
      <c r="G33" s="31"/>
      <c r="H33" s="31" t="s">
        <v>13</v>
      </c>
      <c r="I33" s="31"/>
      <c r="J33" s="62"/>
    </row>
    <row r="34" ht="15.75" customHeight="1">
      <c r="B34" s="77" t="s">
        <v>37</v>
      </c>
      <c r="C34" s="26" t="s">
        <v>41</v>
      </c>
      <c r="D34" s="74">
        <v>5.5</v>
      </c>
      <c r="E34" s="26"/>
      <c r="F34" s="57" t="s">
        <v>18</v>
      </c>
      <c r="G34" s="31"/>
      <c r="H34" s="31" t="s">
        <v>13</v>
      </c>
      <c r="I34" s="31"/>
      <c r="J34" s="62"/>
    </row>
    <row r="35" ht="15.75" customHeight="1">
      <c r="B35" s="63"/>
      <c r="C35" s="33"/>
      <c r="D35" s="34"/>
      <c r="E35" s="33"/>
      <c r="F35" s="6"/>
      <c r="G35" s="36">
        <f t="shared" ref="G35:I35" si="6">COUNTIF(G32:G34,"x")</f>
        <v>0</v>
      </c>
      <c r="H35" s="36">
        <f t="shared" si="6"/>
        <v>3</v>
      </c>
      <c r="I35" s="36">
        <f t="shared" si="6"/>
        <v>0</v>
      </c>
      <c r="J35" s="67">
        <f>IF(I35=3,"NA",G35/(3-I35))</f>
        <v>0</v>
      </c>
    </row>
    <row r="36" ht="15.75" customHeight="1">
      <c r="B36" s="63"/>
      <c r="C36" s="33"/>
      <c r="D36" s="34"/>
      <c r="E36" s="33"/>
      <c r="F36" s="6"/>
      <c r="G36" s="6"/>
      <c r="H36" s="6"/>
      <c r="I36" s="7"/>
      <c r="J36" s="7"/>
    </row>
    <row r="37" ht="15.75" customHeight="1">
      <c r="A37" s="7"/>
      <c r="B37" s="56" t="s">
        <v>42</v>
      </c>
      <c r="C37" s="26" t="s">
        <v>43</v>
      </c>
      <c r="D37" s="27">
        <v>5.5</v>
      </c>
      <c r="E37" s="28" t="s">
        <v>12</v>
      </c>
      <c r="F37" s="62"/>
      <c r="G37" s="31"/>
      <c r="H37" s="31" t="s">
        <v>13</v>
      </c>
      <c r="I37" s="79"/>
      <c r="J37" s="62"/>
      <c r="K37" s="7"/>
      <c r="L37" s="7"/>
      <c r="M37" s="7"/>
      <c r="N37" s="7"/>
      <c r="O37" s="7"/>
      <c r="P37" s="7"/>
      <c r="Q37" s="7"/>
      <c r="R37" s="7"/>
      <c r="S37" s="7"/>
      <c r="T37" s="7"/>
      <c r="U37" s="7"/>
      <c r="V37" s="7"/>
      <c r="W37" s="7"/>
      <c r="X37" s="7"/>
      <c r="Y37" s="7"/>
      <c r="Z37" s="7"/>
    </row>
    <row r="38" ht="15.75" customHeight="1">
      <c r="B38" s="5"/>
      <c r="C38" s="33"/>
      <c r="D38" s="34"/>
      <c r="E38" s="33"/>
      <c r="F38" s="35"/>
      <c r="G38" s="36">
        <f t="shared" ref="G38:I38" si="7">COUNTIF(G37,"x")</f>
        <v>0</v>
      </c>
      <c r="H38" s="36">
        <f t="shared" si="7"/>
        <v>1</v>
      </c>
      <c r="I38" s="36">
        <f t="shared" si="7"/>
        <v>0</v>
      </c>
      <c r="J38" s="67">
        <f>G38/(1-I38)</f>
        <v>0</v>
      </c>
    </row>
    <row r="39" ht="15.75" customHeight="1">
      <c r="B39" s="5"/>
      <c r="C39" s="33"/>
      <c r="D39" s="34"/>
      <c r="E39" s="33"/>
      <c r="F39" s="35"/>
      <c r="G39" s="6"/>
      <c r="H39" s="6"/>
      <c r="I39" s="7"/>
      <c r="J39" s="7"/>
    </row>
    <row r="40" ht="27.75" customHeight="1">
      <c r="B40" s="80" t="s">
        <v>42</v>
      </c>
      <c r="C40" s="26" t="s">
        <v>44</v>
      </c>
      <c r="D40" s="81" t="s">
        <v>45</v>
      </c>
      <c r="E40" s="26"/>
      <c r="F40" s="51" t="s">
        <v>18</v>
      </c>
      <c r="G40" s="52"/>
      <c r="H40" s="53"/>
      <c r="I40" s="54"/>
      <c r="J40" s="76"/>
    </row>
    <row r="41" ht="15.75" customHeight="1">
      <c r="B41" s="82"/>
      <c r="C41" s="83" t="s">
        <v>46</v>
      </c>
      <c r="D41" s="27" t="s">
        <v>45</v>
      </c>
      <c r="E41" s="26"/>
      <c r="F41" s="57" t="s">
        <v>18</v>
      </c>
      <c r="G41" s="60"/>
      <c r="H41" s="60" t="s">
        <v>13</v>
      </c>
      <c r="I41" s="60"/>
      <c r="J41" s="62"/>
    </row>
    <row r="42" ht="15.75" customHeight="1">
      <c r="B42" s="82"/>
      <c r="C42" s="83" t="s">
        <v>47</v>
      </c>
      <c r="D42" s="27" t="s">
        <v>45</v>
      </c>
      <c r="E42" s="26"/>
      <c r="F42" s="57" t="s">
        <v>18</v>
      </c>
      <c r="G42" s="31"/>
      <c r="H42" s="31" t="s">
        <v>13</v>
      </c>
      <c r="I42" s="31"/>
      <c r="J42" s="62"/>
    </row>
    <row r="43" ht="15.75" customHeight="1">
      <c r="B43" s="20"/>
      <c r="C43" s="83" t="s">
        <v>48</v>
      </c>
      <c r="D43" s="27" t="s">
        <v>45</v>
      </c>
      <c r="E43" s="26"/>
      <c r="F43" s="57" t="s">
        <v>18</v>
      </c>
      <c r="G43" s="31"/>
      <c r="H43" s="31" t="s">
        <v>13</v>
      </c>
      <c r="I43" s="31"/>
      <c r="J43" s="62"/>
    </row>
    <row r="44" ht="15.75" customHeight="1">
      <c r="B44" s="63"/>
      <c r="C44" s="33"/>
      <c r="D44" s="34"/>
      <c r="E44" s="33"/>
      <c r="F44" s="35"/>
      <c r="G44" s="84">
        <f t="shared" ref="G44:I44" si="8">COUNTIF(G41:G43,"x")</f>
        <v>0</v>
      </c>
      <c r="H44" s="84">
        <f t="shared" si="8"/>
        <v>3</v>
      </c>
      <c r="I44" s="84">
        <f t="shared" si="8"/>
        <v>0</v>
      </c>
      <c r="J44" s="67">
        <f>IF(I44=3,"NA",G44/(3-I44))</f>
        <v>0</v>
      </c>
    </row>
    <row r="45" ht="15.75" customHeight="1">
      <c r="B45" s="63"/>
      <c r="C45" s="85"/>
      <c r="J45" s="7"/>
    </row>
    <row r="46" ht="15.0" customHeight="1">
      <c r="A46" s="7"/>
      <c r="B46" s="86">
        <v>2.3</v>
      </c>
      <c r="C46" s="87" t="s">
        <v>49</v>
      </c>
      <c r="D46" s="88"/>
      <c r="E46" s="88"/>
      <c r="F46" s="88"/>
      <c r="G46" s="88"/>
      <c r="H46" s="88"/>
      <c r="I46" s="88"/>
      <c r="J46" s="47">
        <f>AVERAGE(J49,J53)</f>
        <v>0</v>
      </c>
      <c r="K46" s="7"/>
      <c r="L46" s="7"/>
      <c r="M46" s="7"/>
      <c r="N46" s="7"/>
      <c r="O46" s="7"/>
      <c r="P46" s="7"/>
      <c r="Q46" s="7"/>
      <c r="R46" s="7"/>
      <c r="S46" s="7"/>
      <c r="T46" s="7"/>
      <c r="U46" s="7"/>
      <c r="V46" s="7"/>
      <c r="W46" s="7"/>
      <c r="X46" s="7"/>
      <c r="Y46" s="7"/>
      <c r="Z46" s="7"/>
    </row>
    <row r="47" ht="15.75" customHeight="1">
      <c r="B47" s="89" t="s">
        <v>50</v>
      </c>
      <c r="C47" s="73" t="s">
        <v>51</v>
      </c>
      <c r="D47" s="90" t="s">
        <v>52</v>
      </c>
      <c r="E47" s="73"/>
      <c r="F47" s="57" t="s">
        <v>18</v>
      </c>
      <c r="G47" s="60"/>
      <c r="H47" s="60" t="s">
        <v>13</v>
      </c>
      <c r="I47" s="60"/>
      <c r="J47" s="62"/>
    </row>
    <row r="48" ht="15.75" customHeight="1">
      <c r="B48" s="56" t="s">
        <v>53</v>
      </c>
      <c r="C48" s="26" t="s">
        <v>54</v>
      </c>
      <c r="D48" s="27" t="s">
        <v>52</v>
      </c>
      <c r="E48" s="28" t="s">
        <v>12</v>
      </c>
      <c r="F48" s="28"/>
      <c r="G48" s="31"/>
      <c r="H48" s="31" t="s">
        <v>13</v>
      </c>
      <c r="I48" s="31"/>
      <c r="J48" s="62"/>
    </row>
    <row r="49" ht="15.75" customHeight="1">
      <c r="B49" s="5"/>
      <c r="C49" s="33"/>
      <c r="D49" s="34"/>
      <c r="E49" s="33"/>
      <c r="F49" s="35"/>
      <c r="G49" s="84">
        <f t="shared" ref="G49:I49" si="9">COUNTIF(G47:G48,"x")</f>
        <v>0</v>
      </c>
      <c r="H49" s="84">
        <f t="shared" si="9"/>
        <v>2</v>
      </c>
      <c r="I49" s="84">
        <f t="shared" si="9"/>
        <v>0</v>
      </c>
      <c r="J49" s="67">
        <f>IF(I49=2,"NA",G49/(2-I49))</f>
        <v>0</v>
      </c>
    </row>
    <row r="50" ht="15.75" customHeight="1">
      <c r="B50" s="5"/>
      <c r="C50" s="33"/>
      <c r="D50" s="34"/>
      <c r="E50" s="33"/>
      <c r="F50" s="35"/>
      <c r="G50" s="6"/>
      <c r="H50" s="6"/>
      <c r="I50" s="7"/>
      <c r="J50" s="7"/>
    </row>
    <row r="51" ht="15.75" customHeight="1">
      <c r="B51" s="56" t="s">
        <v>55</v>
      </c>
      <c r="C51" s="26" t="s">
        <v>56</v>
      </c>
      <c r="D51" s="27" t="s">
        <v>57</v>
      </c>
      <c r="E51" s="28" t="s">
        <v>12</v>
      </c>
      <c r="F51" s="28"/>
      <c r="G51" s="31"/>
      <c r="H51" s="31" t="s">
        <v>13</v>
      </c>
      <c r="I51" s="31"/>
      <c r="J51" s="62"/>
    </row>
    <row r="52" ht="15.75" customHeight="1">
      <c r="B52" s="56" t="s">
        <v>58</v>
      </c>
      <c r="C52" s="26" t="s">
        <v>59</v>
      </c>
      <c r="D52" s="27" t="s">
        <v>57</v>
      </c>
      <c r="E52" s="28" t="s">
        <v>12</v>
      </c>
      <c r="F52" s="28"/>
      <c r="G52" s="31"/>
      <c r="H52" s="31" t="s">
        <v>13</v>
      </c>
      <c r="I52" s="31"/>
      <c r="J52" s="62"/>
    </row>
    <row r="53" ht="15.75" customHeight="1">
      <c r="B53" s="5"/>
      <c r="C53" s="33"/>
      <c r="D53" s="34"/>
      <c r="E53" s="33"/>
      <c r="F53" s="35"/>
      <c r="G53" s="91">
        <f t="shared" ref="G53:I53" si="10">COUNTIF(G51:G52,"x")</f>
        <v>0</v>
      </c>
      <c r="H53" s="91">
        <f t="shared" si="10"/>
        <v>2</v>
      </c>
      <c r="I53" s="84">
        <f t="shared" si="10"/>
        <v>0</v>
      </c>
      <c r="J53" s="67">
        <f>IF(I53=2,"NA",G53/(2-I53))</f>
        <v>0</v>
      </c>
    </row>
    <row r="54" ht="15.75" customHeight="1">
      <c r="B54" s="5"/>
      <c r="C54" s="33"/>
      <c r="D54" s="34"/>
      <c r="E54" s="33"/>
      <c r="F54" s="35"/>
      <c r="G54" s="92"/>
      <c r="H54" s="92"/>
      <c r="I54" s="7"/>
      <c r="J54" s="7"/>
    </row>
    <row r="55" ht="19.5" customHeight="1">
      <c r="A55" s="7"/>
      <c r="B55" s="86">
        <v>2.4</v>
      </c>
      <c r="C55" s="87" t="s">
        <v>60</v>
      </c>
      <c r="D55" s="93"/>
      <c r="E55" s="93"/>
      <c r="F55" s="93"/>
      <c r="G55" s="93"/>
      <c r="H55" s="93"/>
      <c r="I55" s="93"/>
      <c r="J55" s="47">
        <f>AVERAGE(J61,J67,J75)</f>
        <v>0</v>
      </c>
      <c r="K55" s="7"/>
      <c r="L55" s="7"/>
      <c r="M55" s="7"/>
      <c r="N55" s="7"/>
      <c r="O55" s="7"/>
      <c r="P55" s="7"/>
      <c r="Q55" s="7"/>
      <c r="R55" s="7"/>
      <c r="S55" s="7"/>
      <c r="T55" s="7"/>
      <c r="U55" s="7"/>
      <c r="V55" s="7"/>
      <c r="W55" s="7"/>
      <c r="X55" s="7"/>
      <c r="Y55" s="7"/>
      <c r="Z55" s="7"/>
    </row>
    <row r="56" ht="15.75" customHeight="1">
      <c r="B56" s="56" t="s">
        <v>61</v>
      </c>
      <c r="C56" s="73" t="s">
        <v>62</v>
      </c>
      <c r="D56" s="90">
        <v>7.2</v>
      </c>
      <c r="E56" s="73"/>
      <c r="F56" s="51" t="s">
        <v>18</v>
      </c>
      <c r="G56" s="52"/>
      <c r="H56" s="53"/>
      <c r="I56" s="54"/>
      <c r="J56" s="76"/>
    </row>
    <row r="57" ht="15.0" customHeight="1">
      <c r="B57" s="56" t="s">
        <v>61</v>
      </c>
      <c r="C57" s="26" t="s">
        <v>63</v>
      </c>
      <c r="D57" s="27">
        <v>7.2</v>
      </c>
      <c r="E57" s="26"/>
      <c r="F57" s="57" t="s">
        <v>18</v>
      </c>
      <c r="G57" s="60"/>
      <c r="H57" s="60" t="s">
        <v>13</v>
      </c>
      <c r="I57" s="60"/>
      <c r="J57" s="62"/>
    </row>
    <row r="58" ht="15.75" customHeight="1">
      <c r="B58" s="56" t="s">
        <v>61</v>
      </c>
      <c r="C58" s="26" t="s">
        <v>64</v>
      </c>
      <c r="D58" s="27">
        <v>7.2</v>
      </c>
      <c r="E58" s="26"/>
      <c r="F58" s="57" t="s">
        <v>18</v>
      </c>
      <c r="G58" s="31"/>
      <c r="H58" s="31" t="s">
        <v>13</v>
      </c>
      <c r="I58" s="31"/>
      <c r="J58" s="62"/>
    </row>
    <row r="59" ht="15.75" customHeight="1">
      <c r="B59" s="56" t="s">
        <v>61</v>
      </c>
      <c r="C59" s="26" t="s">
        <v>65</v>
      </c>
      <c r="D59" s="27">
        <v>7.2</v>
      </c>
      <c r="E59" s="26"/>
      <c r="F59" s="57" t="s">
        <v>18</v>
      </c>
      <c r="G59" s="31"/>
      <c r="H59" s="31" t="s">
        <v>13</v>
      </c>
      <c r="I59" s="31"/>
      <c r="J59" s="62"/>
    </row>
    <row r="60" ht="15.75" customHeight="1">
      <c r="B60" s="56" t="s">
        <v>61</v>
      </c>
      <c r="C60" s="26" t="s">
        <v>66</v>
      </c>
      <c r="D60" s="27">
        <v>7.2</v>
      </c>
      <c r="E60" s="26"/>
      <c r="F60" s="57" t="s">
        <v>18</v>
      </c>
      <c r="G60" s="31"/>
      <c r="H60" s="31" t="s">
        <v>13</v>
      </c>
      <c r="I60" s="31"/>
      <c r="J60" s="62"/>
    </row>
    <row r="61" ht="15.75" customHeight="1">
      <c r="B61" s="63"/>
      <c r="C61" s="33"/>
      <c r="D61" s="34"/>
      <c r="E61" s="33"/>
      <c r="F61" s="35"/>
      <c r="G61" s="36">
        <f t="shared" ref="G61:I61" si="11">COUNTIF(G56:G60,"x")</f>
        <v>0</v>
      </c>
      <c r="H61" s="36">
        <f t="shared" si="11"/>
        <v>4</v>
      </c>
      <c r="I61" s="36">
        <f t="shared" si="11"/>
        <v>0</v>
      </c>
      <c r="J61" s="67">
        <f>IF(I61=4,"NA",G61/(4-I61))</f>
        <v>0</v>
      </c>
    </row>
    <row r="62" ht="15.75" customHeight="1">
      <c r="A62" s="7"/>
      <c r="B62" s="63"/>
      <c r="C62" s="33"/>
      <c r="D62" s="34"/>
      <c r="E62" s="33"/>
      <c r="F62" s="35"/>
      <c r="G62" s="92"/>
      <c r="H62" s="92"/>
      <c r="I62" s="94"/>
      <c r="J62" s="7"/>
      <c r="K62" s="7"/>
      <c r="L62" s="7"/>
      <c r="M62" s="7"/>
      <c r="N62" s="7"/>
      <c r="O62" s="7"/>
      <c r="P62" s="7"/>
      <c r="Q62" s="7"/>
      <c r="R62" s="7"/>
      <c r="S62" s="7"/>
      <c r="T62" s="7"/>
      <c r="U62" s="7"/>
      <c r="V62" s="7"/>
      <c r="W62" s="7"/>
      <c r="X62" s="7"/>
      <c r="Y62" s="7"/>
      <c r="Z62" s="7"/>
    </row>
    <row r="63" ht="15.0" customHeight="1">
      <c r="B63" s="56" t="s">
        <v>67</v>
      </c>
      <c r="C63" s="26" t="s">
        <v>68</v>
      </c>
      <c r="D63" s="27">
        <v>7.3</v>
      </c>
      <c r="E63" s="26"/>
      <c r="F63" s="51" t="s">
        <v>18</v>
      </c>
      <c r="G63" s="52"/>
      <c r="H63" s="53"/>
      <c r="I63" s="54"/>
      <c r="J63" s="76"/>
    </row>
    <row r="64" ht="15.75" customHeight="1">
      <c r="B64" s="56" t="s">
        <v>67</v>
      </c>
      <c r="C64" s="26" t="s">
        <v>69</v>
      </c>
      <c r="D64" s="27">
        <v>7.3</v>
      </c>
      <c r="E64" s="26"/>
      <c r="F64" s="57" t="s">
        <v>18</v>
      </c>
      <c r="G64" s="60"/>
      <c r="H64" s="60" t="s">
        <v>13</v>
      </c>
      <c r="I64" s="60"/>
      <c r="J64" s="78"/>
    </row>
    <row r="65" ht="15.75" customHeight="1">
      <c r="B65" s="56" t="s">
        <v>67</v>
      </c>
      <c r="C65" s="26" t="s">
        <v>70</v>
      </c>
      <c r="D65" s="27">
        <v>7.3</v>
      </c>
      <c r="E65" s="26"/>
      <c r="F65" s="57" t="s">
        <v>18</v>
      </c>
      <c r="G65" s="31"/>
      <c r="H65" s="31" t="s">
        <v>13</v>
      </c>
      <c r="I65" s="31"/>
      <c r="J65" s="62"/>
    </row>
    <row r="66" ht="15.75" customHeight="1">
      <c r="B66" s="56" t="s">
        <v>67</v>
      </c>
      <c r="C66" s="26" t="s">
        <v>71</v>
      </c>
      <c r="D66" s="27">
        <v>7.3</v>
      </c>
      <c r="E66" s="26"/>
      <c r="F66" s="57" t="s">
        <v>18</v>
      </c>
      <c r="G66" s="31"/>
      <c r="H66" s="31" t="s">
        <v>13</v>
      </c>
      <c r="I66" s="31"/>
      <c r="J66" s="62"/>
    </row>
    <row r="67" ht="15.75" customHeight="1">
      <c r="B67" s="63"/>
      <c r="C67" s="33"/>
      <c r="D67" s="34"/>
      <c r="E67" s="33"/>
      <c r="F67" s="35"/>
      <c r="G67" s="36">
        <f t="shared" ref="G67:I67" si="12">COUNTIF(G64:G66,"x")</f>
        <v>0</v>
      </c>
      <c r="H67" s="36">
        <f t="shared" si="12"/>
        <v>3</v>
      </c>
      <c r="I67" s="36">
        <f t="shared" si="12"/>
        <v>0</v>
      </c>
      <c r="J67" s="67">
        <f>IF(I67=3,"NA",G67/(3-I67))</f>
        <v>0</v>
      </c>
    </row>
    <row r="68" ht="15.75" customHeight="1">
      <c r="B68" s="63"/>
      <c r="C68" s="33"/>
      <c r="D68" s="34"/>
      <c r="E68" s="33"/>
      <c r="F68" s="35"/>
      <c r="G68" s="6"/>
      <c r="H68" s="6"/>
      <c r="I68" s="7"/>
      <c r="J68" s="7"/>
    </row>
    <row r="69" ht="15.75" customHeight="1">
      <c r="B69" s="56" t="s">
        <v>72</v>
      </c>
      <c r="C69" s="26" t="s">
        <v>73</v>
      </c>
      <c r="D69" s="27">
        <v>7.4</v>
      </c>
      <c r="E69" s="26"/>
      <c r="F69" s="51" t="s">
        <v>18</v>
      </c>
      <c r="G69" s="52"/>
      <c r="H69" s="53"/>
      <c r="I69" s="54"/>
      <c r="J69" s="76"/>
    </row>
    <row r="70" ht="15.75" customHeight="1">
      <c r="B70" s="56" t="s">
        <v>72</v>
      </c>
      <c r="C70" s="26" t="s">
        <v>74</v>
      </c>
      <c r="D70" s="27">
        <v>7.4</v>
      </c>
      <c r="E70" s="26"/>
      <c r="F70" s="57" t="s">
        <v>18</v>
      </c>
      <c r="G70" s="60"/>
      <c r="H70" s="60" t="s">
        <v>13</v>
      </c>
      <c r="I70" s="60"/>
      <c r="J70" s="62"/>
    </row>
    <row r="71" ht="30.75" customHeight="1">
      <c r="B71" s="56" t="s">
        <v>72</v>
      </c>
      <c r="C71" s="26" t="s">
        <v>75</v>
      </c>
      <c r="D71" s="27">
        <v>7.4</v>
      </c>
      <c r="E71" s="26"/>
      <c r="F71" s="57" t="s">
        <v>18</v>
      </c>
      <c r="G71" s="31"/>
      <c r="H71" s="31" t="s">
        <v>13</v>
      </c>
      <c r="I71" s="31"/>
      <c r="J71" s="62"/>
    </row>
    <row r="72" ht="15.75" customHeight="1">
      <c r="B72" s="56" t="s">
        <v>72</v>
      </c>
      <c r="C72" s="26" t="s">
        <v>76</v>
      </c>
      <c r="D72" s="27">
        <v>7.4</v>
      </c>
      <c r="E72" s="26"/>
      <c r="F72" s="57" t="s">
        <v>18</v>
      </c>
      <c r="G72" s="31"/>
      <c r="H72" s="31" t="s">
        <v>13</v>
      </c>
      <c r="I72" s="31"/>
      <c r="J72" s="62"/>
    </row>
    <row r="73" ht="71.25" customHeight="1">
      <c r="B73" s="56" t="s">
        <v>72</v>
      </c>
      <c r="C73" s="26" t="s">
        <v>77</v>
      </c>
      <c r="D73" s="27">
        <v>7.4</v>
      </c>
      <c r="E73" s="26"/>
      <c r="F73" s="57" t="s">
        <v>18</v>
      </c>
      <c r="G73" s="31"/>
      <c r="H73" s="31" t="s">
        <v>13</v>
      </c>
      <c r="I73" s="31"/>
      <c r="J73" s="62"/>
    </row>
    <row r="74" ht="15.75" customHeight="1">
      <c r="B74" s="56" t="s">
        <v>72</v>
      </c>
      <c r="C74" s="26" t="s">
        <v>78</v>
      </c>
      <c r="D74" s="27">
        <v>7.4</v>
      </c>
      <c r="E74" s="26"/>
      <c r="F74" s="57" t="s">
        <v>18</v>
      </c>
      <c r="G74" s="31"/>
      <c r="H74" s="31" t="s">
        <v>13</v>
      </c>
      <c r="I74" s="31"/>
      <c r="J74" s="62"/>
    </row>
    <row r="75" ht="15.75" customHeight="1">
      <c r="B75" s="63"/>
      <c r="C75" s="33"/>
      <c r="D75" s="34"/>
      <c r="E75" s="33"/>
      <c r="F75" s="6"/>
      <c r="G75" s="95">
        <f t="shared" ref="G75:I75" si="13">COUNTIF(G70:G74,"x")</f>
        <v>0</v>
      </c>
      <c r="H75" s="95">
        <f t="shared" si="13"/>
        <v>5</v>
      </c>
      <c r="I75" s="36">
        <f t="shared" si="13"/>
        <v>0</v>
      </c>
      <c r="J75" s="67">
        <f>IF(I75=5,"NA",G75/(5-I75))</f>
        <v>0</v>
      </c>
    </row>
    <row r="76" ht="15.75" customHeight="1">
      <c r="B76" s="63"/>
      <c r="C76" s="33"/>
      <c r="D76" s="34"/>
      <c r="E76" s="33"/>
      <c r="F76" s="6"/>
      <c r="G76" s="92"/>
      <c r="H76" s="92"/>
      <c r="I76" s="7"/>
      <c r="J76" s="7"/>
    </row>
    <row r="77" ht="15.0" customHeight="1">
      <c r="A77" s="96"/>
      <c r="B77" s="86">
        <v>2.5</v>
      </c>
      <c r="C77" s="87" t="s">
        <v>79</v>
      </c>
      <c r="D77" s="93"/>
      <c r="E77" s="93"/>
      <c r="F77" s="93"/>
      <c r="G77" s="93"/>
      <c r="H77" s="93"/>
      <c r="I77" s="93"/>
      <c r="J77" s="47">
        <f>AVERAGE(J87,J97,J104,J117,J120)</f>
        <v>0</v>
      </c>
      <c r="K77" s="96"/>
      <c r="L77" s="96"/>
      <c r="M77" s="96"/>
      <c r="N77" s="96"/>
      <c r="O77" s="96"/>
      <c r="P77" s="96"/>
      <c r="Q77" s="96"/>
      <c r="R77" s="96"/>
      <c r="S77" s="96"/>
      <c r="T77" s="96"/>
      <c r="U77" s="96"/>
      <c r="V77" s="96"/>
      <c r="W77" s="96"/>
      <c r="X77" s="96"/>
      <c r="Y77" s="96"/>
      <c r="Z77" s="96"/>
    </row>
    <row r="78" ht="24.75" customHeight="1">
      <c r="B78" s="56" t="s">
        <v>80</v>
      </c>
      <c r="C78" s="73" t="s">
        <v>81</v>
      </c>
      <c r="D78" s="90">
        <v>7.5</v>
      </c>
      <c r="E78" s="73"/>
      <c r="F78" s="48" t="s">
        <v>18</v>
      </c>
      <c r="G78" s="52"/>
      <c r="H78" s="53"/>
      <c r="I78" s="54"/>
      <c r="J78" s="76"/>
    </row>
    <row r="79" ht="15.75" customHeight="1">
      <c r="B79" s="56" t="s">
        <v>80</v>
      </c>
      <c r="C79" s="26" t="s">
        <v>82</v>
      </c>
      <c r="D79" s="27">
        <v>7.5</v>
      </c>
      <c r="E79" s="26"/>
      <c r="F79" s="57" t="s">
        <v>18</v>
      </c>
      <c r="G79" s="60"/>
      <c r="H79" s="60" t="s">
        <v>13</v>
      </c>
      <c r="I79" s="60"/>
      <c r="J79" s="62"/>
    </row>
    <row r="80" ht="49.5" customHeight="1">
      <c r="B80" s="56" t="s">
        <v>80</v>
      </c>
      <c r="C80" s="26" t="s">
        <v>83</v>
      </c>
      <c r="D80" s="27">
        <v>7.5</v>
      </c>
      <c r="E80" s="26"/>
      <c r="F80" s="57" t="s">
        <v>18</v>
      </c>
      <c r="G80" s="31"/>
      <c r="H80" s="31" t="s">
        <v>13</v>
      </c>
      <c r="I80" s="31"/>
      <c r="J80" s="62"/>
    </row>
    <row r="81" ht="15.75" customHeight="1">
      <c r="B81" s="56" t="s">
        <v>80</v>
      </c>
      <c r="C81" s="26" t="s">
        <v>84</v>
      </c>
      <c r="D81" s="27">
        <v>7.5</v>
      </c>
      <c r="E81" s="26"/>
      <c r="F81" s="57" t="s">
        <v>18</v>
      </c>
      <c r="G81" s="31"/>
      <c r="H81" s="31" t="s">
        <v>13</v>
      </c>
      <c r="I81" s="31"/>
      <c r="J81" s="62"/>
    </row>
    <row r="82" ht="49.5" customHeight="1">
      <c r="B82" s="56" t="s">
        <v>80</v>
      </c>
      <c r="C82" s="26" t="s">
        <v>85</v>
      </c>
      <c r="D82" s="27">
        <v>7.5</v>
      </c>
      <c r="E82" s="26"/>
      <c r="F82" s="57" t="s">
        <v>18</v>
      </c>
      <c r="G82" s="31"/>
      <c r="H82" s="31" t="s">
        <v>13</v>
      </c>
      <c r="I82" s="31"/>
      <c r="J82" s="62"/>
    </row>
    <row r="83" ht="15.75" customHeight="1">
      <c r="B83" s="56" t="s">
        <v>80</v>
      </c>
      <c r="C83" s="26" t="s">
        <v>86</v>
      </c>
      <c r="D83" s="27">
        <v>7.5</v>
      </c>
      <c r="E83" s="26"/>
      <c r="F83" s="57" t="s">
        <v>18</v>
      </c>
      <c r="G83" s="31"/>
      <c r="H83" s="31" t="s">
        <v>13</v>
      </c>
      <c r="I83" s="31"/>
      <c r="J83" s="62"/>
    </row>
    <row r="84" ht="15.75" customHeight="1">
      <c r="B84" s="56" t="s">
        <v>80</v>
      </c>
      <c r="C84" s="26" t="s">
        <v>87</v>
      </c>
      <c r="D84" s="27">
        <v>7.5</v>
      </c>
      <c r="E84" s="26"/>
      <c r="F84" s="57" t="s">
        <v>18</v>
      </c>
      <c r="G84" s="31"/>
      <c r="H84" s="31" t="s">
        <v>13</v>
      </c>
      <c r="I84" s="31"/>
      <c r="J84" s="62"/>
    </row>
    <row r="85" ht="15.75" customHeight="1">
      <c r="B85" s="56" t="s">
        <v>80</v>
      </c>
      <c r="C85" s="26" t="s">
        <v>88</v>
      </c>
      <c r="D85" s="27">
        <v>7.5</v>
      </c>
      <c r="E85" s="26"/>
      <c r="F85" s="57" t="s">
        <v>18</v>
      </c>
      <c r="G85" s="31"/>
      <c r="H85" s="31" t="s">
        <v>13</v>
      </c>
      <c r="I85" s="31"/>
      <c r="J85" s="62"/>
    </row>
    <row r="86" ht="15.75" customHeight="1">
      <c r="B86" s="97" t="s">
        <v>80</v>
      </c>
      <c r="C86" s="26" t="s">
        <v>89</v>
      </c>
      <c r="D86" s="27">
        <v>7.5</v>
      </c>
      <c r="E86" s="26"/>
      <c r="F86" s="57" t="s">
        <v>18</v>
      </c>
      <c r="G86" s="31"/>
      <c r="H86" s="31" t="s">
        <v>13</v>
      </c>
      <c r="I86" s="31"/>
      <c r="J86" s="62"/>
    </row>
    <row r="87" ht="15.75" customHeight="1">
      <c r="B87" s="63"/>
      <c r="C87" s="33"/>
      <c r="D87" s="34"/>
      <c r="E87" s="33"/>
      <c r="F87" s="6"/>
      <c r="G87" s="36">
        <f t="shared" ref="G87:I87" si="14">COUNTIF(G79:G86,"x")</f>
        <v>0</v>
      </c>
      <c r="H87" s="36">
        <f t="shared" si="14"/>
        <v>8</v>
      </c>
      <c r="I87" s="36">
        <f t="shared" si="14"/>
        <v>0</v>
      </c>
      <c r="J87" s="67">
        <f>IF(I87=8,"NA",G87/(8-I87))</f>
        <v>0</v>
      </c>
    </row>
    <row r="88" ht="15.75" customHeight="1">
      <c r="B88" s="63"/>
      <c r="C88" s="33"/>
      <c r="D88" s="34"/>
      <c r="E88" s="33"/>
      <c r="F88" s="6"/>
      <c r="G88" s="6"/>
      <c r="H88" s="6"/>
      <c r="I88" s="7"/>
      <c r="J88" s="7"/>
    </row>
    <row r="89" ht="28.5" customHeight="1">
      <c r="B89" s="56" t="s">
        <v>90</v>
      </c>
      <c r="C89" s="26" t="s">
        <v>91</v>
      </c>
      <c r="D89" s="27" t="s">
        <v>92</v>
      </c>
      <c r="E89" s="26"/>
      <c r="F89" s="48" t="s">
        <v>18</v>
      </c>
      <c r="G89" s="52"/>
      <c r="H89" s="53"/>
      <c r="I89" s="54"/>
      <c r="J89" s="76"/>
    </row>
    <row r="90" ht="15.75" customHeight="1">
      <c r="B90" s="56" t="s">
        <v>90</v>
      </c>
      <c r="C90" s="26" t="s">
        <v>93</v>
      </c>
      <c r="D90" s="27" t="s">
        <v>92</v>
      </c>
      <c r="E90" s="26"/>
      <c r="F90" s="57" t="s">
        <v>18</v>
      </c>
      <c r="G90" s="98"/>
      <c r="H90" s="60" t="s">
        <v>13</v>
      </c>
      <c r="I90" s="31"/>
      <c r="J90" s="62"/>
    </row>
    <row r="91" ht="34.5" customHeight="1">
      <c r="B91" s="56" t="s">
        <v>90</v>
      </c>
      <c r="C91" s="26" t="s">
        <v>94</v>
      </c>
      <c r="D91" s="27" t="s">
        <v>92</v>
      </c>
      <c r="E91" s="26"/>
      <c r="F91" s="57" t="s">
        <v>18</v>
      </c>
      <c r="G91" s="61"/>
      <c r="H91" s="31" t="s">
        <v>13</v>
      </c>
      <c r="I91" s="31"/>
      <c r="J91" s="62"/>
    </row>
    <row r="92" ht="15.75" customHeight="1">
      <c r="B92" s="56" t="s">
        <v>90</v>
      </c>
      <c r="C92" s="26" t="s">
        <v>95</v>
      </c>
      <c r="D92" s="27" t="s">
        <v>92</v>
      </c>
      <c r="E92" s="26"/>
      <c r="F92" s="57" t="s">
        <v>18</v>
      </c>
      <c r="G92" s="61"/>
      <c r="H92" s="31" t="s">
        <v>13</v>
      </c>
      <c r="I92" s="31"/>
      <c r="J92" s="62"/>
    </row>
    <row r="93" ht="15.75" customHeight="1">
      <c r="B93" s="56" t="s">
        <v>90</v>
      </c>
      <c r="C93" s="26" t="s">
        <v>96</v>
      </c>
      <c r="D93" s="27" t="s">
        <v>92</v>
      </c>
      <c r="E93" s="26"/>
      <c r="F93" s="57" t="s">
        <v>18</v>
      </c>
      <c r="G93" s="61"/>
      <c r="H93" s="31" t="s">
        <v>13</v>
      </c>
      <c r="I93" s="31"/>
      <c r="J93" s="62"/>
    </row>
    <row r="94" ht="15.75" customHeight="1">
      <c r="B94" s="56" t="s">
        <v>90</v>
      </c>
      <c r="C94" s="26" t="s">
        <v>97</v>
      </c>
      <c r="D94" s="27" t="s">
        <v>92</v>
      </c>
      <c r="E94" s="26"/>
      <c r="F94" s="57" t="s">
        <v>18</v>
      </c>
      <c r="G94" s="61"/>
      <c r="H94" s="31" t="s">
        <v>13</v>
      </c>
      <c r="I94" s="31"/>
      <c r="J94" s="62"/>
    </row>
    <row r="95" ht="15.75" customHeight="1">
      <c r="B95" s="56" t="s">
        <v>90</v>
      </c>
      <c r="C95" s="26" t="s">
        <v>98</v>
      </c>
      <c r="D95" s="27" t="s">
        <v>92</v>
      </c>
      <c r="E95" s="26"/>
      <c r="F95" s="57" t="s">
        <v>18</v>
      </c>
      <c r="G95" s="61"/>
      <c r="H95" s="31" t="s">
        <v>13</v>
      </c>
      <c r="I95" s="31"/>
      <c r="J95" s="62"/>
    </row>
    <row r="96" ht="15.75" customHeight="1">
      <c r="B96" s="56" t="s">
        <v>90</v>
      </c>
      <c r="C96" s="99" t="s">
        <v>99</v>
      </c>
      <c r="D96" s="27" t="s">
        <v>92</v>
      </c>
      <c r="E96" s="26"/>
      <c r="F96" s="57" t="s">
        <v>18</v>
      </c>
      <c r="G96" s="79"/>
      <c r="H96" s="100" t="s">
        <v>13</v>
      </c>
      <c r="I96" s="31"/>
      <c r="J96" s="62"/>
    </row>
    <row r="97" ht="15.75" customHeight="1">
      <c r="B97" s="101"/>
      <c r="C97" s="102"/>
      <c r="D97" s="103"/>
      <c r="E97" s="102"/>
      <c r="F97" s="104"/>
      <c r="G97" s="84">
        <f t="shared" ref="G97:I97" si="15">COUNTIF(G90:G96,"x")</f>
        <v>0</v>
      </c>
      <c r="H97" s="84">
        <f t="shared" si="15"/>
        <v>7</v>
      </c>
      <c r="I97" s="84">
        <f t="shared" si="15"/>
        <v>0</v>
      </c>
      <c r="J97" s="67">
        <f>IF(I97=7,"NA",G97/(7-I97))</f>
        <v>0</v>
      </c>
    </row>
    <row r="98" ht="15.75" customHeight="1">
      <c r="B98" s="105"/>
      <c r="C98" s="106"/>
      <c r="D98" s="107"/>
      <c r="E98" s="106"/>
      <c r="F98" s="108"/>
      <c r="G98" s="6"/>
      <c r="H98" s="6"/>
      <c r="I98" s="7"/>
      <c r="J98" s="7"/>
    </row>
    <row r="99" ht="32.25" customHeight="1">
      <c r="B99" s="56" t="s">
        <v>100</v>
      </c>
      <c r="C99" s="73" t="s">
        <v>101</v>
      </c>
      <c r="D99" s="27" t="s">
        <v>102</v>
      </c>
      <c r="E99" s="26"/>
      <c r="F99" s="48" t="s">
        <v>18</v>
      </c>
      <c r="G99" s="52"/>
      <c r="H99" s="53"/>
      <c r="I99" s="54"/>
      <c r="J99" s="76"/>
    </row>
    <row r="100" ht="15.75" customHeight="1">
      <c r="B100" s="56" t="s">
        <v>100</v>
      </c>
      <c r="C100" s="26" t="s">
        <v>103</v>
      </c>
      <c r="D100" s="27" t="s">
        <v>102</v>
      </c>
      <c r="E100" s="26"/>
      <c r="F100" s="57" t="s">
        <v>18</v>
      </c>
      <c r="G100" s="60"/>
      <c r="H100" s="60" t="s">
        <v>13</v>
      </c>
      <c r="I100" s="31"/>
      <c r="J100" s="62"/>
    </row>
    <row r="101" ht="30.0" customHeight="1">
      <c r="B101" s="56" t="s">
        <v>100</v>
      </c>
      <c r="C101" s="26" t="s">
        <v>104</v>
      </c>
      <c r="D101" s="27" t="s">
        <v>102</v>
      </c>
      <c r="E101" s="26"/>
      <c r="F101" s="57" t="s">
        <v>18</v>
      </c>
      <c r="G101" s="31"/>
      <c r="H101" s="31" t="s">
        <v>13</v>
      </c>
      <c r="I101" s="31"/>
      <c r="J101" s="62"/>
    </row>
    <row r="102" ht="15.75" customHeight="1">
      <c r="B102" s="56" t="s">
        <v>100</v>
      </c>
      <c r="C102" s="26" t="s">
        <v>105</v>
      </c>
      <c r="D102" s="27" t="s">
        <v>102</v>
      </c>
      <c r="E102" s="26"/>
      <c r="F102" s="57" t="s">
        <v>18</v>
      </c>
      <c r="G102" s="31"/>
      <c r="H102" s="31" t="s">
        <v>13</v>
      </c>
      <c r="I102" s="31"/>
      <c r="J102" s="62"/>
    </row>
    <row r="103" ht="15.75" customHeight="1">
      <c r="B103" s="56" t="s">
        <v>100</v>
      </c>
      <c r="C103" s="26" t="s">
        <v>106</v>
      </c>
      <c r="D103" s="27" t="s">
        <v>102</v>
      </c>
      <c r="E103" s="26"/>
      <c r="F103" s="57" t="s">
        <v>18</v>
      </c>
      <c r="G103" s="31"/>
      <c r="H103" s="31" t="s">
        <v>13</v>
      </c>
      <c r="I103" s="31"/>
      <c r="J103" s="62"/>
    </row>
    <row r="104" ht="15.75" customHeight="1">
      <c r="B104" s="63"/>
      <c r="C104" s="33"/>
      <c r="D104" s="34"/>
      <c r="E104" s="33"/>
      <c r="F104" s="6"/>
      <c r="G104" s="84">
        <f t="shared" ref="G104:I104" si="16">COUNTIF(G100:G103,"x")</f>
        <v>0</v>
      </c>
      <c r="H104" s="84">
        <f t="shared" si="16"/>
        <v>4</v>
      </c>
      <c r="I104" s="84">
        <f t="shared" si="16"/>
        <v>0</v>
      </c>
      <c r="J104" s="67">
        <f>IF(I104=4,"NA",G104/(4-I104))</f>
        <v>0</v>
      </c>
    </row>
    <row r="105" ht="15.75" customHeight="1">
      <c r="B105" s="63"/>
      <c r="C105" s="33"/>
      <c r="D105" s="34"/>
      <c r="E105" s="33"/>
      <c r="F105" s="6"/>
      <c r="G105" s="6"/>
      <c r="H105" s="6"/>
      <c r="I105" s="7"/>
      <c r="J105" s="7"/>
    </row>
    <row r="106" ht="34.5" customHeight="1">
      <c r="B106" s="56" t="s">
        <v>107</v>
      </c>
      <c r="C106" s="26" t="s">
        <v>108</v>
      </c>
      <c r="D106" s="27" t="s">
        <v>109</v>
      </c>
      <c r="E106" s="26"/>
      <c r="F106" s="48" t="s">
        <v>18</v>
      </c>
      <c r="G106" s="52"/>
      <c r="H106" s="53"/>
      <c r="I106" s="54"/>
      <c r="J106" s="76"/>
    </row>
    <row r="107" ht="38.25" customHeight="1">
      <c r="B107" s="56" t="s">
        <v>107</v>
      </c>
      <c r="C107" s="26" t="s">
        <v>110</v>
      </c>
      <c r="D107" s="27" t="s">
        <v>109</v>
      </c>
      <c r="E107" s="26"/>
      <c r="F107" s="57" t="s">
        <v>18</v>
      </c>
      <c r="G107" s="60"/>
      <c r="H107" s="60" t="s">
        <v>13</v>
      </c>
      <c r="I107" s="31"/>
      <c r="J107" s="62"/>
    </row>
    <row r="108" ht="15.75" customHeight="1">
      <c r="B108" s="56" t="s">
        <v>107</v>
      </c>
      <c r="C108" s="26" t="s">
        <v>111</v>
      </c>
      <c r="D108" s="27" t="s">
        <v>109</v>
      </c>
      <c r="E108" s="26"/>
      <c r="F108" s="57" t="s">
        <v>18</v>
      </c>
      <c r="G108" s="31"/>
      <c r="H108" s="31" t="s">
        <v>13</v>
      </c>
      <c r="I108" s="31"/>
      <c r="J108" s="62"/>
    </row>
    <row r="109" ht="15.75" customHeight="1">
      <c r="B109" s="56" t="s">
        <v>107</v>
      </c>
      <c r="C109" s="26" t="s">
        <v>112</v>
      </c>
      <c r="D109" s="27" t="s">
        <v>109</v>
      </c>
      <c r="E109" s="26"/>
      <c r="F109" s="57" t="s">
        <v>18</v>
      </c>
      <c r="G109" s="31"/>
      <c r="H109" s="31" t="s">
        <v>13</v>
      </c>
      <c r="I109" s="31"/>
      <c r="J109" s="62"/>
    </row>
    <row r="110" ht="15.75" customHeight="1">
      <c r="B110" s="56" t="s">
        <v>107</v>
      </c>
      <c r="C110" s="26" t="s">
        <v>113</v>
      </c>
      <c r="D110" s="27" t="s">
        <v>109</v>
      </c>
      <c r="E110" s="26"/>
      <c r="F110" s="57" t="s">
        <v>18</v>
      </c>
      <c r="G110" s="31"/>
      <c r="H110" s="31" t="s">
        <v>13</v>
      </c>
      <c r="I110" s="31"/>
      <c r="J110" s="62"/>
    </row>
    <row r="111" ht="15.75" customHeight="1">
      <c r="B111" s="56" t="s">
        <v>107</v>
      </c>
      <c r="C111" s="26" t="s">
        <v>114</v>
      </c>
      <c r="D111" s="27" t="s">
        <v>109</v>
      </c>
      <c r="E111" s="26"/>
      <c r="F111" s="57" t="s">
        <v>18</v>
      </c>
      <c r="G111" s="31"/>
      <c r="H111" s="31" t="s">
        <v>13</v>
      </c>
      <c r="I111" s="31"/>
      <c r="J111" s="62"/>
    </row>
    <row r="112" ht="15.75" customHeight="1">
      <c r="B112" s="56" t="s">
        <v>107</v>
      </c>
      <c r="C112" s="26" t="s">
        <v>115</v>
      </c>
      <c r="D112" s="27" t="s">
        <v>109</v>
      </c>
      <c r="E112" s="26"/>
      <c r="F112" s="57" t="s">
        <v>18</v>
      </c>
      <c r="G112" s="31"/>
      <c r="H112" s="31" t="s">
        <v>13</v>
      </c>
      <c r="I112" s="31"/>
      <c r="J112" s="62"/>
    </row>
    <row r="113" ht="38.25" customHeight="1">
      <c r="B113" s="56" t="s">
        <v>107</v>
      </c>
      <c r="C113" s="26" t="s">
        <v>116</v>
      </c>
      <c r="D113" s="27" t="s">
        <v>109</v>
      </c>
      <c r="E113" s="26"/>
      <c r="F113" s="57" t="s">
        <v>18</v>
      </c>
      <c r="G113" s="31"/>
      <c r="H113" s="31" t="s">
        <v>13</v>
      </c>
      <c r="I113" s="31"/>
      <c r="J113" s="62"/>
    </row>
    <row r="114" ht="51.0" customHeight="1">
      <c r="B114" s="56" t="s">
        <v>107</v>
      </c>
      <c r="C114" s="26" t="s">
        <v>117</v>
      </c>
      <c r="D114" s="27" t="s">
        <v>109</v>
      </c>
      <c r="E114" s="26"/>
      <c r="F114" s="57" t="s">
        <v>18</v>
      </c>
      <c r="G114" s="31"/>
      <c r="H114" s="31" t="s">
        <v>13</v>
      </c>
      <c r="I114" s="31"/>
      <c r="J114" s="62"/>
    </row>
    <row r="115" ht="28.5" customHeight="1">
      <c r="B115" s="56" t="s">
        <v>107</v>
      </c>
      <c r="C115" s="26" t="s">
        <v>118</v>
      </c>
      <c r="D115" s="27" t="s">
        <v>109</v>
      </c>
      <c r="E115" s="26"/>
      <c r="F115" s="57" t="s">
        <v>18</v>
      </c>
      <c r="G115" s="31"/>
      <c r="H115" s="31" t="s">
        <v>13</v>
      </c>
      <c r="I115" s="31"/>
      <c r="J115" s="62"/>
    </row>
    <row r="116" ht="29.25" customHeight="1">
      <c r="B116" s="56" t="s">
        <v>107</v>
      </c>
      <c r="C116" s="99" t="s">
        <v>119</v>
      </c>
      <c r="D116" s="27" t="s">
        <v>109</v>
      </c>
      <c r="E116" s="26"/>
      <c r="F116" s="57" t="s">
        <v>18</v>
      </c>
      <c r="G116" s="100"/>
      <c r="H116" s="100" t="s">
        <v>13</v>
      </c>
      <c r="I116" s="31"/>
      <c r="J116" s="62"/>
    </row>
    <row r="117" ht="15.75" customHeight="1">
      <c r="B117" s="101"/>
      <c r="C117" s="102"/>
      <c r="D117" s="103"/>
      <c r="E117" s="102"/>
      <c r="F117" s="92"/>
      <c r="G117" s="84">
        <f t="shared" ref="G117:I117" si="17">COUNTIF(G107:G116,"x")</f>
        <v>0</v>
      </c>
      <c r="H117" s="84">
        <f t="shared" si="17"/>
        <v>10</v>
      </c>
      <c r="I117" s="84">
        <f t="shared" si="17"/>
        <v>0</v>
      </c>
      <c r="J117" s="67">
        <f>IF(I117=10,"NA",G117/(10-I117))</f>
        <v>0</v>
      </c>
    </row>
    <row r="118" ht="15.75" customHeight="1">
      <c r="B118" s="105"/>
      <c r="C118" s="106"/>
      <c r="D118" s="107"/>
      <c r="E118" s="106"/>
      <c r="F118" s="109"/>
      <c r="G118" s="6"/>
      <c r="H118" s="6"/>
      <c r="I118" s="7"/>
      <c r="J118" s="7"/>
    </row>
    <row r="119" ht="15.75" customHeight="1">
      <c r="B119" s="110" t="s">
        <v>120</v>
      </c>
      <c r="C119" s="73" t="s">
        <v>121</v>
      </c>
      <c r="D119" s="27" t="s">
        <v>109</v>
      </c>
      <c r="E119" s="73"/>
      <c r="F119" s="57" t="s">
        <v>18</v>
      </c>
      <c r="G119" s="31"/>
      <c r="H119" s="31" t="s">
        <v>13</v>
      </c>
      <c r="I119" s="31"/>
      <c r="J119" s="62"/>
    </row>
    <row r="120" ht="15.75" customHeight="1">
      <c r="B120" s="32"/>
      <c r="C120" s="33"/>
      <c r="D120" s="34"/>
      <c r="E120" s="33"/>
      <c r="F120" s="6"/>
      <c r="G120" s="84">
        <f t="shared" ref="G120:I120" si="18">COUNTIF(G119,"x")</f>
        <v>0</v>
      </c>
      <c r="H120" s="84">
        <f t="shared" si="18"/>
        <v>1</v>
      </c>
      <c r="I120" s="84">
        <f t="shared" si="18"/>
        <v>0</v>
      </c>
      <c r="J120" s="67">
        <f>IF(I120=1,"NA",G120/(1-I120))</f>
        <v>0</v>
      </c>
    </row>
    <row r="121" ht="15.75" customHeight="1">
      <c r="B121" s="32"/>
      <c r="C121" s="33"/>
      <c r="D121" s="34"/>
      <c r="E121" s="33"/>
      <c r="F121" s="6"/>
      <c r="G121" s="6"/>
      <c r="H121" s="6"/>
      <c r="I121" s="7"/>
      <c r="J121" s="7"/>
    </row>
    <row r="122" ht="19.5" customHeight="1">
      <c r="A122" s="38"/>
      <c r="B122" s="111">
        <v>2.6</v>
      </c>
      <c r="C122" s="87" t="s">
        <v>122</v>
      </c>
      <c r="D122" s="112"/>
      <c r="E122" s="112"/>
      <c r="F122" s="112"/>
      <c r="G122" s="112"/>
      <c r="H122" s="112"/>
      <c r="I122" s="112"/>
      <c r="J122" s="47">
        <f>J135</f>
        <v>0</v>
      </c>
      <c r="K122" s="38"/>
      <c r="L122" s="38"/>
      <c r="M122" s="38"/>
      <c r="N122" s="38"/>
      <c r="O122" s="38"/>
      <c r="P122" s="38"/>
      <c r="Q122" s="38"/>
      <c r="R122" s="38"/>
      <c r="S122" s="38"/>
      <c r="T122" s="38"/>
      <c r="U122" s="38"/>
      <c r="V122" s="38"/>
      <c r="W122" s="38"/>
      <c r="X122" s="38"/>
      <c r="Y122" s="38"/>
      <c r="Z122" s="38"/>
    </row>
    <row r="123" ht="24.75" customHeight="1">
      <c r="B123" s="56" t="s">
        <v>123</v>
      </c>
      <c r="C123" s="73" t="s">
        <v>124</v>
      </c>
      <c r="D123" s="90" t="s">
        <v>125</v>
      </c>
      <c r="E123" s="73"/>
      <c r="F123" s="48" t="s">
        <v>18</v>
      </c>
      <c r="G123" s="52"/>
      <c r="H123" s="53"/>
      <c r="I123" s="53"/>
      <c r="J123" s="113"/>
    </row>
    <row r="124" ht="15.75" customHeight="1">
      <c r="B124" s="56" t="s">
        <v>123</v>
      </c>
      <c r="C124" s="26" t="s">
        <v>126</v>
      </c>
      <c r="D124" s="27" t="s">
        <v>125</v>
      </c>
      <c r="E124" s="26"/>
      <c r="F124" s="57" t="s">
        <v>18</v>
      </c>
      <c r="G124" s="60"/>
      <c r="H124" s="60" t="s">
        <v>13</v>
      </c>
      <c r="I124" s="60"/>
      <c r="J124" s="78"/>
    </row>
    <row r="125" ht="15.75" customHeight="1">
      <c r="B125" s="56" t="s">
        <v>123</v>
      </c>
      <c r="C125" s="26" t="s">
        <v>127</v>
      </c>
      <c r="D125" s="27" t="s">
        <v>125</v>
      </c>
      <c r="E125" s="26"/>
      <c r="F125" s="57" t="s">
        <v>18</v>
      </c>
      <c r="G125" s="31"/>
      <c r="H125" s="31" t="s">
        <v>13</v>
      </c>
      <c r="I125" s="31"/>
      <c r="J125" s="62"/>
    </row>
    <row r="126" ht="32.25" customHeight="1">
      <c r="B126" s="56" t="s">
        <v>123</v>
      </c>
      <c r="C126" s="26" t="s">
        <v>128</v>
      </c>
      <c r="D126" s="27" t="s">
        <v>125</v>
      </c>
      <c r="E126" s="26"/>
      <c r="F126" s="57" t="s">
        <v>18</v>
      </c>
      <c r="G126" s="31"/>
      <c r="H126" s="31" t="s">
        <v>13</v>
      </c>
      <c r="I126" s="31"/>
      <c r="J126" s="62"/>
    </row>
    <row r="127" ht="15.75" customHeight="1">
      <c r="B127" s="56" t="s">
        <v>123</v>
      </c>
      <c r="C127" s="26" t="s">
        <v>129</v>
      </c>
      <c r="D127" s="27" t="s">
        <v>125</v>
      </c>
      <c r="E127" s="26"/>
      <c r="F127" s="57" t="s">
        <v>18</v>
      </c>
      <c r="G127" s="31"/>
      <c r="H127" s="31" t="s">
        <v>13</v>
      </c>
      <c r="I127" s="31"/>
      <c r="J127" s="62"/>
    </row>
    <row r="128" ht="46.5" customHeight="1">
      <c r="B128" s="56" t="s">
        <v>123</v>
      </c>
      <c r="C128" s="26" t="s">
        <v>130</v>
      </c>
      <c r="D128" s="27" t="s">
        <v>125</v>
      </c>
      <c r="E128" s="26"/>
      <c r="F128" s="57" t="s">
        <v>18</v>
      </c>
      <c r="G128" s="31"/>
      <c r="H128" s="31" t="s">
        <v>13</v>
      </c>
      <c r="I128" s="31"/>
      <c r="J128" s="62"/>
    </row>
    <row r="129" ht="15.75" customHeight="1">
      <c r="B129" s="56" t="s">
        <v>123</v>
      </c>
      <c r="C129" s="26" t="s">
        <v>131</v>
      </c>
      <c r="D129" s="27" t="s">
        <v>125</v>
      </c>
      <c r="E129" s="26"/>
      <c r="F129" s="57" t="s">
        <v>18</v>
      </c>
      <c r="G129" s="31"/>
      <c r="H129" s="31" t="s">
        <v>13</v>
      </c>
      <c r="I129" s="31"/>
      <c r="J129" s="62"/>
    </row>
    <row r="130" ht="46.5" customHeight="1">
      <c r="B130" s="56" t="s">
        <v>123</v>
      </c>
      <c r="C130" s="26" t="s">
        <v>132</v>
      </c>
      <c r="D130" s="27" t="s">
        <v>125</v>
      </c>
      <c r="E130" s="26"/>
      <c r="F130" s="57" t="s">
        <v>18</v>
      </c>
      <c r="G130" s="31"/>
      <c r="H130" s="31" t="s">
        <v>13</v>
      </c>
      <c r="I130" s="31"/>
      <c r="J130" s="62"/>
    </row>
    <row r="131" ht="15.75" customHeight="1">
      <c r="B131" s="56" t="s">
        <v>123</v>
      </c>
      <c r="C131" s="26" t="s">
        <v>133</v>
      </c>
      <c r="D131" s="27" t="s">
        <v>125</v>
      </c>
      <c r="E131" s="26"/>
      <c r="F131" s="57" t="s">
        <v>18</v>
      </c>
      <c r="G131" s="31"/>
      <c r="H131" s="31" t="s">
        <v>13</v>
      </c>
      <c r="I131" s="31"/>
      <c r="J131" s="62"/>
    </row>
    <row r="132" ht="45.75" customHeight="1">
      <c r="B132" s="56" t="s">
        <v>123</v>
      </c>
      <c r="C132" s="26" t="s">
        <v>134</v>
      </c>
      <c r="D132" s="27" t="s">
        <v>125</v>
      </c>
      <c r="E132" s="26"/>
      <c r="F132" s="57" t="s">
        <v>18</v>
      </c>
      <c r="G132" s="31"/>
      <c r="H132" s="31" t="s">
        <v>13</v>
      </c>
      <c r="I132" s="31"/>
      <c r="J132" s="62"/>
    </row>
    <row r="133" ht="15.75" customHeight="1">
      <c r="B133" s="56" t="s">
        <v>123</v>
      </c>
      <c r="C133" s="26" t="s">
        <v>135</v>
      </c>
      <c r="D133" s="27" t="s">
        <v>125</v>
      </c>
      <c r="E133" s="26"/>
      <c r="F133" s="57" t="s">
        <v>18</v>
      </c>
      <c r="G133" s="31"/>
      <c r="H133" s="31" t="s">
        <v>13</v>
      </c>
      <c r="I133" s="31"/>
      <c r="J133" s="62"/>
    </row>
    <row r="134" ht="15.75" customHeight="1">
      <c r="B134" s="56" t="s">
        <v>123</v>
      </c>
      <c r="C134" s="26" t="s">
        <v>136</v>
      </c>
      <c r="D134" s="27" t="s">
        <v>125</v>
      </c>
      <c r="E134" s="26"/>
      <c r="F134" s="57" t="s">
        <v>18</v>
      </c>
      <c r="G134" s="31"/>
      <c r="H134" s="31" t="s">
        <v>13</v>
      </c>
      <c r="I134" s="31"/>
      <c r="J134" s="62"/>
    </row>
    <row r="135" ht="15.75" customHeight="1">
      <c r="B135" s="63"/>
      <c r="C135" s="33"/>
      <c r="D135" s="34"/>
      <c r="E135" s="33"/>
      <c r="F135" s="6"/>
      <c r="G135" s="84">
        <f t="shared" ref="G135:I135" si="19">COUNTIF(G124:G134,"x")</f>
        <v>0</v>
      </c>
      <c r="H135" s="84">
        <f t="shared" si="19"/>
        <v>11</v>
      </c>
      <c r="I135" s="84">
        <f t="shared" si="19"/>
        <v>0</v>
      </c>
      <c r="J135" s="67">
        <f>IF(I135=11,"NA",G135/(11-I135))</f>
        <v>0</v>
      </c>
    </row>
    <row r="136" ht="15.75" customHeight="1">
      <c r="B136" s="63"/>
      <c r="C136" s="33"/>
      <c r="D136" s="34"/>
      <c r="E136" s="33"/>
      <c r="F136" s="6"/>
      <c r="G136" s="6"/>
      <c r="H136" s="6"/>
      <c r="I136" s="7"/>
      <c r="J136" s="7"/>
    </row>
    <row r="137" ht="15.75" customHeight="1">
      <c r="A137" s="6"/>
      <c r="B137" s="111">
        <v>2.7</v>
      </c>
      <c r="C137" s="87" t="s">
        <v>137</v>
      </c>
      <c r="D137" s="93"/>
      <c r="E137" s="93"/>
      <c r="F137" s="93"/>
      <c r="G137" s="114"/>
      <c r="H137" s="114"/>
      <c r="I137" s="114"/>
      <c r="J137" s="47">
        <f>AVERAGE(J154,J161,J170)</f>
        <v>0</v>
      </c>
      <c r="K137" s="6"/>
      <c r="L137" s="6"/>
      <c r="M137" s="6"/>
      <c r="N137" s="6"/>
      <c r="O137" s="6"/>
      <c r="P137" s="6"/>
      <c r="Q137" s="6"/>
      <c r="R137" s="6"/>
      <c r="S137" s="6"/>
      <c r="T137" s="6"/>
      <c r="U137" s="6"/>
      <c r="V137" s="6"/>
      <c r="W137" s="6"/>
      <c r="X137" s="6"/>
      <c r="Y137" s="6"/>
      <c r="Z137" s="6"/>
    </row>
    <row r="138" ht="29.25" customHeight="1">
      <c r="B138" s="56" t="s">
        <v>138</v>
      </c>
      <c r="C138" s="73" t="s">
        <v>139</v>
      </c>
      <c r="D138" s="27" t="s">
        <v>140</v>
      </c>
      <c r="E138" s="26"/>
      <c r="F138" s="48" t="s">
        <v>18</v>
      </c>
      <c r="G138" s="52"/>
      <c r="H138" s="53"/>
      <c r="I138" s="54"/>
      <c r="J138" s="76"/>
    </row>
    <row r="139" ht="15.75" customHeight="1">
      <c r="B139" s="56" t="s">
        <v>138</v>
      </c>
      <c r="C139" s="26" t="s">
        <v>141</v>
      </c>
      <c r="D139" s="27" t="s">
        <v>140</v>
      </c>
      <c r="E139" s="26"/>
      <c r="F139" s="115" t="s">
        <v>18</v>
      </c>
      <c r="G139" s="60"/>
      <c r="H139" s="60" t="s">
        <v>13</v>
      </c>
      <c r="I139" s="116"/>
      <c r="J139" s="78"/>
    </row>
    <row r="140" ht="32.25" customHeight="1">
      <c r="B140" s="56" t="s">
        <v>138</v>
      </c>
      <c r="C140" s="26" t="s">
        <v>142</v>
      </c>
      <c r="D140" s="27" t="s">
        <v>140</v>
      </c>
      <c r="E140" s="26"/>
      <c r="F140" s="115" t="s">
        <v>18</v>
      </c>
      <c r="G140" s="31"/>
      <c r="H140" s="31" t="s">
        <v>13</v>
      </c>
      <c r="I140" s="117"/>
      <c r="J140" s="62"/>
    </row>
    <row r="141" ht="15.75" customHeight="1">
      <c r="B141" s="56" t="s">
        <v>138</v>
      </c>
      <c r="C141" s="26" t="s">
        <v>143</v>
      </c>
      <c r="D141" s="27" t="s">
        <v>140</v>
      </c>
      <c r="E141" s="26"/>
      <c r="F141" s="115" t="s">
        <v>18</v>
      </c>
      <c r="G141" s="31"/>
      <c r="H141" s="31" t="s">
        <v>13</v>
      </c>
      <c r="I141" s="117"/>
      <c r="J141" s="62"/>
    </row>
    <row r="142" ht="15.75" customHeight="1">
      <c r="B142" s="56" t="s">
        <v>138</v>
      </c>
      <c r="C142" s="26" t="s">
        <v>144</v>
      </c>
      <c r="D142" s="27" t="s">
        <v>140</v>
      </c>
      <c r="E142" s="26"/>
      <c r="F142" s="115" t="s">
        <v>18</v>
      </c>
      <c r="G142" s="31"/>
      <c r="H142" s="31" t="s">
        <v>13</v>
      </c>
      <c r="I142" s="117"/>
      <c r="J142" s="62"/>
    </row>
    <row r="143" ht="15.75" customHeight="1">
      <c r="B143" s="56" t="s">
        <v>138</v>
      </c>
      <c r="C143" s="26" t="s">
        <v>145</v>
      </c>
      <c r="D143" s="27" t="s">
        <v>140</v>
      </c>
      <c r="E143" s="26"/>
      <c r="F143" s="115" t="s">
        <v>18</v>
      </c>
      <c r="G143" s="31"/>
      <c r="H143" s="31" t="s">
        <v>13</v>
      </c>
      <c r="I143" s="117"/>
      <c r="J143" s="62"/>
    </row>
    <row r="144" ht="15.75" customHeight="1">
      <c r="B144" s="56" t="s">
        <v>138</v>
      </c>
      <c r="C144" s="26" t="s">
        <v>146</v>
      </c>
      <c r="D144" s="27" t="s">
        <v>140</v>
      </c>
      <c r="E144" s="26"/>
      <c r="F144" s="115" t="s">
        <v>18</v>
      </c>
      <c r="G144" s="31"/>
      <c r="H144" s="31" t="s">
        <v>13</v>
      </c>
      <c r="I144" s="117"/>
      <c r="J144" s="62"/>
    </row>
    <row r="145" ht="15.75" customHeight="1">
      <c r="B145" s="56" t="s">
        <v>138</v>
      </c>
      <c r="C145" s="26" t="s">
        <v>147</v>
      </c>
      <c r="D145" s="27" t="s">
        <v>140</v>
      </c>
      <c r="E145" s="26"/>
      <c r="F145" s="115" t="s">
        <v>18</v>
      </c>
      <c r="G145" s="31"/>
      <c r="H145" s="31" t="s">
        <v>13</v>
      </c>
      <c r="I145" s="117"/>
      <c r="J145" s="62"/>
    </row>
    <row r="146" ht="15.75" customHeight="1">
      <c r="B146" s="56" t="s">
        <v>138</v>
      </c>
      <c r="C146" s="26" t="s">
        <v>148</v>
      </c>
      <c r="D146" s="27" t="s">
        <v>140</v>
      </c>
      <c r="E146" s="26"/>
      <c r="F146" s="115" t="s">
        <v>18</v>
      </c>
      <c r="G146" s="31"/>
      <c r="H146" s="31" t="s">
        <v>13</v>
      </c>
      <c r="I146" s="117"/>
      <c r="J146" s="62"/>
    </row>
    <row r="147" ht="15.75" customHeight="1">
      <c r="B147" s="56" t="s">
        <v>138</v>
      </c>
      <c r="C147" s="26" t="s">
        <v>149</v>
      </c>
      <c r="D147" s="27" t="s">
        <v>140</v>
      </c>
      <c r="E147" s="26"/>
      <c r="F147" s="115" t="s">
        <v>18</v>
      </c>
      <c r="G147" s="31"/>
      <c r="H147" s="31" t="s">
        <v>13</v>
      </c>
      <c r="I147" s="117"/>
      <c r="J147" s="62"/>
    </row>
    <row r="148" ht="15.75" customHeight="1">
      <c r="B148" s="56" t="s">
        <v>138</v>
      </c>
      <c r="C148" s="26" t="s">
        <v>150</v>
      </c>
      <c r="D148" s="27" t="s">
        <v>140</v>
      </c>
      <c r="E148" s="26"/>
      <c r="F148" s="115" t="s">
        <v>18</v>
      </c>
      <c r="G148" s="31"/>
      <c r="H148" s="31" t="s">
        <v>13</v>
      </c>
      <c r="I148" s="117"/>
      <c r="J148" s="62"/>
    </row>
    <row r="149" ht="15.75" customHeight="1">
      <c r="B149" s="56" t="s">
        <v>138</v>
      </c>
      <c r="C149" s="26" t="s">
        <v>151</v>
      </c>
      <c r="D149" s="27" t="s">
        <v>140</v>
      </c>
      <c r="E149" s="26"/>
      <c r="F149" s="115" t="s">
        <v>18</v>
      </c>
      <c r="G149" s="31"/>
      <c r="H149" s="31" t="s">
        <v>13</v>
      </c>
      <c r="I149" s="117"/>
      <c r="J149" s="62"/>
    </row>
    <row r="150" ht="15.75" customHeight="1">
      <c r="B150" s="56" t="s">
        <v>138</v>
      </c>
      <c r="C150" s="26" t="s">
        <v>152</v>
      </c>
      <c r="D150" s="27" t="s">
        <v>140</v>
      </c>
      <c r="E150" s="26"/>
      <c r="F150" s="115" t="s">
        <v>18</v>
      </c>
      <c r="G150" s="31"/>
      <c r="H150" s="31" t="s">
        <v>13</v>
      </c>
      <c r="I150" s="117"/>
      <c r="J150" s="62"/>
    </row>
    <row r="151" ht="45.0" customHeight="1">
      <c r="B151" s="56" t="s">
        <v>138</v>
      </c>
      <c r="C151" s="26" t="s">
        <v>153</v>
      </c>
      <c r="D151" s="27" t="s">
        <v>140</v>
      </c>
      <c r="E151" s="26"/>
      <c r="F151" s="115" t="s">
        <v>18</v>
      </c>
      <c r="G151" s="31"/>
      <c r="H151" s="31" t="s">
        <v>13</v>
      </c>
      <c r="I151" s="117"/>
      <c r="J151" s="62"/>
    </row>
    <row r="152" ht="15.75" customHeight="1">
      <c r="B152" s="56" t="s">
        <v>138</v>
      </c>
      <c r="C152" s="26" t="s">
        <v>154</v>
      </c>
      <c r="D152" s="27" t="s">
        <v>140</v>
      </c>
      <c r="E152" s="26"/>
      <c r="F152" s="115" t="s">
        <v>18</v>
      </c>
      <c r="G152" s="31"/>
      <c r="H152" s="31" t="s">
        <v>13</v>
      </c>
      <c r="I152" s="117"/>
      <c r="J152" s="62"/>
    </row>
    <row r="153" ht="15.75" customHeight="1">
      <c r="B153" s="56" t="s">
        <v>138</v>
      </c>
      <c r="C153" s="99" t="s">
        <v>155</v>
      </c>
      <c r="D153" s="27" t="s">
        <v>140</v>
      </c>
      <c r="E153" s="26"/>
      <c r="F153" s="115" t="s">
        <v>18</v>
      </c>
      <c r="G153" s="31"/>
      <c r="H153" s="31" t="s">
        <v>13</v>
      </c>
      <c r="I153" s="117"/>
      <c r="J153" s="62"/>
    </row>
    <row r="154" ht="15.75" customHeight="1">
      <c r="B154" s="118"/>
      <c r="C154" s="94"/>
      <c r="D154" s="92"/>
      <c r="E154" s="94"/>
      <c r="F154" s="7"/>
      <c r="G154" s="84">
        <f t="shared" ref="G154:I154" si="20">COUNTIF(G139:G153,"x")</f>
        <v>0</v>
      </c>
      <c r="H154" s="84">
        <f t="shared" si="20"/>
        <v>15</v>
      </c>
      <c r="I154" s="84">
        <f t="shared" si="20"/>
        <v>0</v>
      </c>
      <c r="J154" s="67">
        <f>IF(I154=15,"NA",G154/(15-I154))</f>
        <v>0</v>
      </c>
    </row>
    <row r="155" ht="15.75" customHeight="1">
      <c r="B155" s="119"/>
      <c r="C155" s="120"/>
      <c r="D155" s="109"/>
      <c r="E155" s="120"/>
      <c r="F155" s="120"/>
      <c r="G155" s="6"/>
      <c r="H155" s="6"/>
      <c r="I155" s="7"/>
      <c r="J155" s="7"/>
    </row>
    <row r="156" ht="48.0" customHeight="1">
      <c r="B156" s="56" t="s">
        <v>156</v>
      </c>
      <c r="C156" s="26" t="s">
        <v>157</v>
      </c>
      <c r="D156" s="27" t="s">
        <v>158</v>
      </c>
      <c r="E156" s="26"/>
      <c r="F156" s="51" t="s">
        <v>18</v>
      </c>
      <c r="G156" s="52"/>
      <c r="H156" s="53"/>
      <c r="I156" s="54"/>
      <c r="J156" s="76"/>
    </row>
    <row r="157" ht="33.0" customHeight="1">
      <c r="B157" s="56" t="s">
        <v>156</v>
      </c>
      <c r="C157" s="26" t="s">
        <v>159</v>
      </c>
      <c r="D157" s="27" t="s">
        <v>158</v>
      </c>
      <c r="E157" s="26"/>
      <c r="F157" s="115" t="s">
        <v>18</v>
      </c>
      <c r="G157" s="60"/>
      <c r="H157" s="60" t="s">
        <v>13</v>
      </c>
      <c r="I157" s="60"/>
      <c r="J157" s="78"/>
    </row>
    <row r="158" ht="15.75" customHeight="1">
      <c r="B158" s="56" t="s">
        <v>156</v>
      </c>
      <c r="C158" s="26" t="s">
        <v>160</v>
      </c>
      <c r="D158" s="27" t="s">
        <v>158</v>
      </c>
      <c r="E158" s="26"/>
      <c r="F158" s="115" t="s">
        <v>18</v>
      </c>
      <c r="G158" s="31"/>
      <c r="H158" s="31" t="s">
        <v>13</v>
      </c>
      <c r="I158" s="31"/>
      <c r="J158" s="62"/>
    </row>
    <row r="159" ht="15.75" customHeight="1">
      <c r="B159" s="56" t="s">
        <v>156</v>
      </c>
      <c r="C159" s="26" t="s">
        <v>161</v>
      </c>
      <c r="D159" s="27" t="s">
        <v>158</v>
      </c>
      <c r="E159" s="26"/>
      <c r="F159" s="115" t="s">
        <v>18</v>
      </c>
      <c r="G159" s="31"/>
      <c r="H159" s="31" t="s">
        <v>13</v>
      </c>
      <c r="I159" s="31"/>
      <c r="J159" s="62"/>
    </row>
    <row r="160" ht="15.0" customHeight="1">
      <c r="B160" s="56" t="s">
        <v>156</v>
      </c>
      <c r="C160" s="26" t="s">
        <v>162</v>
      </c>
      <c r="D160" s="27" t="s">
        <v>158</v>
      </c>
      <c r="E160" s="26"/>
      <c r="F160" s="115" t="s">
        <v>18</v>
      </c>
      <c r="G160" s="31"/>
      <c r="H160" s="31" t="s">
        <v>13</v>
      </c>
      <c r="I160" s="31"/>
      <c r="J160" s="62"/>
    </row>
    <row r="161" ht="15.75" customHeight="1">
      <c r="B161" s="63"/>
      <c r="C161" s="33"/>
      <c r="D161" s="34"/>
      <c r="E161" s="33"/>
      <c r="F161" s="6"/>
      <c r="G161" s="84">
        <f t="shared" ref="G161:I161" si="21">COUNTIF(G157:G160,"x")</f>
        <v>0</v>
      </c>
      <c r="H161" s="84">
        <f t="shared" si="21"/>
        <v>4</v>
      </c>
      <c r="I161" s="84">
        <f t="shared" si="21"/>
        <v>0</v>
      </c>
      <c r="J161" s="67">
        <f>IF(I161=4,"NA",G161/(4-I161))</f>
        <v>0</v>
      </c>
    </row>
    <row r="162" ht="15.75" customHeight="1">
      <c r="B162" s="63"/>
      <c r="C162" s="33"/>
      <c r="D162" s="34"/>
      <c r="E162" s="33"/>
      <c r="F162" s="6"/>
      <c r="G162" s="6"/>
      <c r="H162" s="6"/>
      <c r="I162" s="7"/>
      <c r="J162" s="7"/>
    </row>
    <row r="163" ht="32.25" customHeight="1">
      <c r="B163" s="56" t="s">
        <v>163</v>
      </c>
      <c r="C163" s="26" t="s">
        <v>164</v>
      </c>
      <c r="D163" s="27" t="s">
        <v>165</v>
      </c>
      <c r="E163" s="26"/>
      <c r="F163" s="51" t="s">
        <v>18</v>
      </c>
      <c r="G163" s="52"/>
      <c r="H163" s="53"/>
      <c r="I163" s="54"/>
      <c r="J163" s="76"/>
    </row>
    <row r="164" ht="15.75" customHeight="1">
      <c r="B164" s="56" t="s">
        <v>163</v>
      </c>
      <c r="C164" s="26" t="s">
        <v>166</v>
      </c>
      <c r="D164" s="27" t="s">
        <v>165</v>
      </c>
      <c r="E164" s="26"/>
      <c r="F164" s="115" t="s">
        <v>18</v>
      </c>
      <c r="G164" s="60"/>
      <c r="H164" s="60" t="s">
        <v>13</v>
      </c>
      <c r="I164" s="60"/>
      <c r="J164" s="78"/>
    </row>
    <row r="165" ht="50.25" customHeight="1">
      <c r="B165" s="56" t="s">
        <v>163</v>
      </c>
      <c r="C165" s="26" t="s">
        <v>167</v>
      </c>
      <c r="D165" s="27" t="s">
        <v>165</v>
      </c>
      <c r="E165" s="26"/>
      <c r="F165" s="115" t="s">
        <v>18</v>
      </c>
      <c r="G165" s="31"/>
      <c r="H165" s="31" t="s">
        <v>13</v>
      </c>
      <c r="I165" s="31"/>
      <c r="J165" s="62"/>
    </row>
    <row r="166" ht="50.25" customHeight="1">
      <c r="B166" s="56" t="s">
        <v>163</v>
      </c>
      <c r="C166" s="26" t="s">
        <v>168</v>
      </c>
      <c r="D166" s="27" t="s">
        <v>165</v>
      </c>
      <c r="E166" s="26"/>
      <c r="F166" s="115" t="s">
        <v>18</v>
      </c>
      <c r="G166" s="31"/>
      <c r="H166" s="31" t="s">
        <v>13</v>
      </c>
      <c r="I166" s="31"/>
      <c r="J166" s="62"/>
    </row>
    <row r="167" ht="50.25" customHeight="1">
      <c r="B167" s="56" t="s">
        <v>163</v>
      </c>
      <c r="C167" s="26" t="s">
        <v>169</v>
      </c>
      <c r="D167" s="27" t="s">
        <v>165</v>
      </c>
      <c r="E167" s="26"/>
      <c r="F167" s="115" t="s">
        <v>18</v>
      </c>
      <c r="G167" s="31"/>
      <c r="H167" s="31" t="s">
        <v>13</v>
      </c>
      <c r="I167" s="31"/>
      <c r="J167" s="62"/>
    </row>
    <row r="168" ht="32.25" customHeight="1">
      <c r="B168" s="56" t="s">
        <v>163</v>
      </c>
      <c r="C168" s="26" t="s">
        <v>170</v>
      </c>
      <c r="D168" s="27" t="s">
        <v>165</v>
      </c>
      <c r="E168" s="26"/>
      <c r="F168" s="115" t="s">
        <v>18</v>
      </c>
      <c r="G168" s="31"/>
      <c r="H168" s="31" t="s">
        <v>13</v>
      </c>
      <c r="I168" s="31"/>
      <c r="J168" s="62"/>
    </row>
    <row r="169" ht="15.75" customHeight="1">
      <c r="B169" s="56" t="s">
        <v>163</v>
      </c>
      <c r="C169" s="26" t="s">
        <v>171</v>
      </c>
      <c r="D169" s="27" t="s">
        <v>165</v>
      </c>
      <c r="E169" s="26"/>
      <c r="F169" s="115" t="s">
        <v>18</v>
      </c>
      <c r="G169" s="31"/>
      <c r="H169" s="31" t="s">
        <v>13</v>
      </c>
      <c r="I169" s="31"/>
      <c r="J169" s="62"/>
    </row>
    <row r="170" ht="15.75" customHeight="1">
      <c r="B170" s="63"/>
      <c r="C170" s="33"/>
      <c r="D170" s="34"/>
      <c r="E170" s="33"/>
      <c r="F170" s="6"/>
      <c r="G170" s="84">
        <f t="shared" ref="G170:I170" si="22">COUNTIF(G164:G169,"x")</f>
        <v>0</v>
      </c>
      <c r="H170" s="84">
        <f t="shared" si="22"/>
        <v>6</v>
      </c>
      <c r="I170" s="84">
        <f t="shared" si="22"/>
        <v>0</v>
      </c>
      <c r="J170" s="67">
        <f>IF(I170=6,"NA",G170/(6-I170))</f>
        <v>0</v>
      </c>
    </row>
    <row r="171" ht="15.75" customHeight="1">
      <c r="B171" s="63"/>
      <c r="C171" s="33"/>
      <c r="D171" s="34"/>
      <c r="E171" s="33"/>
      <c r="F171" s="6"/>
      <c r="G171" s="6"/>
      <c r="H171" s="6"/>
      <c r="I171" s="7"/>
      <c r="J171" s="7"/>
    </row>
    <row r="172" ht="15.0" customHeight="1">
      <c r="A172" s="7"/>
      <c r="B172" s="121">
        <v>2.8</v>
      </c>
      <c r="C172" s="122" t="s">
        <v>172</v>
      </c>
      <c r="D172" s="123"/>
      <c r="E172" s="123"/>
      <c r="F172" s="123"/>
      <c r="G172" s="124"/>
      <c r="H172" s="124"/>
      <c r="I172" s="124"/>
      <c r="J172" s="47">
        <f>J176</f>
        <v>0</v>
      </c>
      <c r="K172" s="7"/>
      <c r="L172" s="7"/>
      <c r="M172" s="7"/>
      <c r="N172" s="7"/>
      <c r="O172" s="7"/>
      <c r="P172" s="7"/>
      <c r="Q172" s="7"/>
      <c r="R172" s="7"/>
      <c r="S172" s="7"/>
      <c r="T172" s="7"/>
      <c r="U172" s="7"/>
      <c r="V172" s="7"/>
      <c r="W172" s="7"/>
      <c r="X172" s="7"/>
      <c r="Y172" s="7"/>
      <c r="Z172" s="7"/>
    </row>
    <row r="173" ht="30.0" customHeight="1">
      <c r="B173" s="125" t="s">
        <v>173</v>
      </c>
      <c r="C173" s="73" t="s">
        <v>174</v>
      </c>
      <c r="D173" s="90">
        <v>7.8</v>
      </c>
      <c r="E173" s="73"/>
      <c r="F173" s="51" t="s">
        <v>18</v>
      </c>
      <c r="G173" s="52"/>
      <c r="H173" s="53"/>
      <c r="I173" s="54"/>
      <c r="J173" s="76"/>
    </row>
    <row r="174" ht="15.75" customHeight="1">
      <c r="B174" s="56" t="s">
        <v>173</v>
      </c>
      <c r="C174" s="26" t="s">
        <v>175</v>
      </c>
      <c r="D174" s="27" t="s">
        <v>176</v>
      </c>
      <c r="E174" s="26"/>
      <c r="F174" s="115" t="s">
        <v>18</v>
      </c>
      <c r="G174" s="60"/>
      <c r="H174" s="60" t="s">
        <v>13</v>
      </c>
      <c r="I174" s="60"/>
      <c r="J174" s="78"/>
    </row>
    <row r="175" ht="15.75" customHeight="1">
      <c r="B175" s="56" t="s">
        <v>173</v>
      </c>
      <c r="C175" s="99" t="s">
        <v>177</v>
      </c>
      <c r="D175" s="27" t="s">
        <v>178</v>
      </c>
      <c r="E175" s="26"/>
      <c r="F175" s="115" t="s">
        <v>18</v>
      </c>
      <c r="G175" s="31"/>
      <c r="H175" s="31" t="s">
        <v>13</v>
      </c>
      <c r="I175" s="31"/>
      <c r="J175" s="62"/>
    </row>
    <row r="176" ht="15.75" customHeight="1">
      <c r="B176" s="126"/>
      <c r="C176" s="102"/>
      <c r="D176" s="103"/>
      <c r="E176" s="102"/>
      <c r="F176" s="92"/>
      <c r="G176" s="84">
        <f t="shared" ref="G176:I176" si="23">COUNTIF(G174:G175,"x")</f>
        <v>0</v>
      </c>
      <c r="H176" s="84">
        <f t="shared" si="23"/>
        <v>2</v>
      </c>
      <c r="I176" s="84">
        <f t="shared" si="23"/>
        <v>0</v>
      </c>
      <c r="J176" s="67">
        <f>IF(I176=2,"NA",G176/(2-I176))</f>
        <v>0</v>
      </c>
    </row>
    <row r="177" ht="15.75" customHeight="1">
      <c r="B177" s="5"/>
      <c r="C177" s="33"/>
      <c r="D177" s="34"/>
      <c r="E177" s="33"/>
      <c r="F177" s="6"/>
      <c r="G177" s="6"/>
      <c r="H177" s="6"/>
      <c r="I177" s="7"/>
      <c r="J177" s="7"/>
    </row>
    <row r="178" ht="15.0" customHeight="1">
      <c r="A178" s="7"/>
      <c r="B178" s="111">
        <v>2.9</v>
      </c>
      <c r="C178" s="127" t="s">
        <v>179</v>
      </c>
      <c r="D178" s="12"/>
      <c r="E178" s="12"/>
      <c r="F178" s="12"/>
      <c r="G178" s="12"/>
      <c r="H178" s="12"/>
      <c r="I178" s="128"/>
      <c r="J178" s="47">
        <f>J182</f>
        <v>0</v>
      </c>
      <c r="K178" s="7"/>
      <c r="L178" s="7"/>
      <c r="M178" s="7"/>
      <c r="N178" s="7"/>
      <c r="O178" s="7"/>
      <c r="P178" s="7"/>
      <c r="Q178" s="7"/>
      <c r="R178" s="7"/>
      <c r="S178" s="7"/>
      <c r="T178" s="7"/>
      <c r="U178" s="7"/>
      <c r="V178" s="7"/>
      <c r="W178" s="7"/>
      <c r="X178" s="7"/>
      <c r="Y178" s="7"/>
      <c r="Z178" s="7"/>
    </row>
    <row r="179" ht="30.0" customHeight="1">
      <c r="B179" s="56" t="s">
        <v>180</v>
      </c>
      <c r="C179" s="83" t="s">
        <v>181</v>
      </c>
      <c r="D179" s="27" t="s">
        <v>182</v>
      </c>
      <c r="E179" s="26"/>
      <c r="F179" s="51" t="s">
        <v>18</v>
      </c>
      <c r="G179" s="52"/>
      <c r="H179" s="53"/>
      <c r="I179" s="53"/>
      <c r="J179" s="76"/>
    </row>
    <row r="180" ht="46.5" customHeight="1">
      <c r="B180" s="56" t="s">
        <v>180</v>
      </c>
      <c r="C180" s="83" t="s">
        <v>183</v>
      </c>
      <c r="D180" s="27">
        <v>8.1</v>
      </c>
      <c r="E180" s="26"/>
      <c r="F180" s="115" t="s">
        <v>18</v>
      </c>
      <c r="G180" s="60"/>
      <c r="H180" s="60" t="s">
        <v>13</v>
      </c>
      <c r="I180" s="60"/>
      <c r="J180" s="78"/>
    </row>
    <row r="181" ht="46.5" customHeight="1">
      <c r="B181" s="56" t="s">
        <v>180</v>
      </c>
      <c r="C181" s="83" t="s">
        <v>184</v>
      </c>
      <c r="D181" s="27" t="s">
        <v>182</v>
      </c>
      <c r="E181" s="26"/>
      <c r="F181" s="115" t="s">
        <v>18</v>
      </c>
      <c r="G181" s="31"/>
      <c r="H181" s="31" t="s">
        <v>13</v>
      </c>
      <c r="I181" s="31"/>
      <c r="J181" s="62"/>
    </row>
    <row r="182" ht="15.75" customHeight="1">
      <c r="B182" s="63"/>
      <c r="C182" s="33"/>
      <c r="D182" s="34"/>
      <c r="E182" s="33"/>
      <c r="F182" s="34"/>
      <c r="G182" s="84">
        <f t="shared" ref="G182:I182" si="24">COUNTIF(G180:G181,"x")</f>
        <v>0</v>
      </c>
      <c r="H182" s="84">
        <f t="shared" si="24"/>
        <v>2</v>
      </c>
      <c r="I182" s="84">
        <f t="shared" si="24"/>
        <v>0</v>
      </c>
      <c r="J182" s="67">
        <f>IF(I182=2,"NA",G182/(2-I182))</f>
        <v>0</v>
      </c>
    </row>
    <row r="183" ht="15.75" customHeight="1">
      <c r="B183" s="63"/>
      <c r="C183" s="33"/>
      <c r="D183" s="34"/>
      <c r="E183" s="33"/>
      <c r="F183" s="34"/>
      <c r="G183" s="6"/>
      <c r="H183" s="6"/>
      <c r="I183" s="7"/>
      <c r="J183" s="7"/>
    </row>
    <row r="184" ht="15.0" customHeight="1">
      <c r="A184" s="7"/>
      <c r="B184" s="129">
        <v>2.1</v>
      </c>
      <c r="C184" s="122" t="s">
        <v>185</v>
      </c>
      <c r="D184" s="130"/>
      <c r="E184" s="130"/>
      <c r="F184" s="130"/>
      <c r="G184" s="130"/>
      <c r="H184" s="130"/>
      <c r="I184" s="130"/>
      <c r="J184" s="47">
        <f>AVERAGE(J187,J190,J195,J202,J207,J210)</f>
        <v>0</v>
      </c>
      <c r="K184" s="7"/>
      <c r="L184" s="7"/>
      <c r="M184" s="7"/>
      <c r="N184" s="7"/>
      <c r="O184" s="7"/>
      <c r="P184" s="7"/>
      <c r="Q184" s="7"/>
      <c r="R184" s="7"/>
      <c r="S184" s="7"/>
      <c r="T184" s="7"/>
      <c r="U184" s="7"/>
      <c r="V184" s="7"/>
      <c r="W184" s="7"/>
      <c r="X184" s="7"/>
      <c r="Y184" s="7"/>
      <c r="Z184" s="7"/>
    </row>
    <row r="185" ht="15.75" customHeight="1">
      <c r="B185" s="56" t="s">
        <v>186</v>
      </c>
      <c r="C185" s="73" t="s">
        <v>187</v>
      </c>
      <c r="D185" s="90">
        <v>9.1</v>
      </c>
      <c r="E185" s="73"/>
      <c r="F185" s="131" t="s">
        <v>18</v>
      </c>
      <c r="G185" s="60"/>
      <c r="H185" s="60" t="s">
        <v>13</v>
      </c>
      <c r="I185" s="60"/>
      <c r="J185" s="78"/>
    </row>
    <row r="186" ht="48.75" customHeight="1">
      <c r="B186" s="56" t="s">
        <v>188</v>
      </c>
      <c r="C186" s="26" t="s">
        <v>189</v>
      </c>
      <c r="D186" s="90">
        <v>9.1</v>
      </c>
      <c r="E186" s="26"/>
      <c r="F186" s="131" t="s">
        <v>18</v>
      </c>
      <c r="G186" s="31"/>
      <c r="H186" s="31" t="s">
        <v>13</v>
      </c>
      <c r="I186" s="31"/>
      <c r="J186" s="62"/>
    </row>
    <row r="187" ht="15.75" customHeight="1">
      <c r="B187" s="5"/>
      <c r="C187" s="33"/>
      <c r="D187" s="34"/>
      <c r="E187" s="33"/>
      <c r="F187" s="6"/>
      <c r="G187" s="132">
        <f t="shared" ref="G187:I187" si="25">COUNTIF(G185:G186,"x")</f>
        <v>0</v>
      </c>
      <c r="H187" s="132">
        <f t="shared" si="25"/>
        <v>2</v>
      </c>
      <c r="I187" s="132">
        <f t="shared" si="25"/>
        <v>0</v>
      </c>
      <c r="J187" s="67">
        <f>IF(I187=2,"NA",G187/(2-I187))</f>
        <v>0</v>
      </c>
    </row>
    <row r="188" ht="15.75" customHeight="1">
      <c r="B188" s="5"/>
      <c r="C188" s="33"/>
      <c r="D188" s="34"/>
      <c r="E188" s="33"/>
      <c r="F188" s="6"/>
      <c r="G188" s="6"/>
      <c r="H188" s="6"/>
      <c r="I188" s="7"/>
      <c r="J188" s="7"/>
    </row>
    <row r="189" ht="38.25" customHeight="1">
      <c r="B189" s="133" t="s">
        <v>190</v>
      </c>
      <c r="C189" s="26" t="s">
        <v>191</v>
      </c>
      <c r="D189" s="27">
        <v>9.2</v>
      </c>
      <c r="E189" s="26"/>
      <c r="F189" s="51" t="s">
        <v>18</v>
      </c>
      <c r="G189" s="31"/>
      <c r="H189" s="31" t="s">
        <v>13</v>
      </c>
      <c r="I189" s="31"/>
      <c r="J189" s="62"/>
    </row>
    <row r="190" ht="15.75" customHeight="1">
      <c r="B190" s="5"/>
      <c r="C190" s="33"/>
      <c r="D190" s="34"/>
      <c r="E190" s="33"/>
      <c r="F190" s="6"/>
      <c r="G190" s="84">
        <f t="shared" ref="G190:I190" si="26">COUNTIF(G189,"x")</f>
        <v>0</v>
      </c>
      <c r="H190" s="84">
        <f t="shared" si="26"/>
        <v>1</v>
      </c>
      <c r="I190" s="84">
        <f t="shared" si="26"/>
        <v>0</v>
      </c>
      <c r="J190" s="67">
        <f>IF(I190=1,"NA",G190/(1-I190))</f>
        <v>0</v>
      </c>
    </row>
    <row r="191" ht="15.75" customHeight="1">
      <c r="B191" s="5"/>
      <c r="C191" s="33"/>
      <c r="D191" s="34"/>
      <c r="E191" s="33"/>
      <c r="F191" s="6"/>
      <c r="G191" s="6"/>
      <c r="H191" s="6"/>
      <c r="I191" s="7"/>
      <c r="J191" s="7"/>
    </row>
    <row r="192" ht="19.5" customHeight="1">
      <c r="B192" s="80" t="s">
        <v>192</v>
      </c>
      <c r="C192" s="26" t="s">
        <v>193</v>
      </c>
      <c r="D192" s="81" t="s">
        <v>194</v>
      </c>
      <c r="E192" s="99"/>
      <c r="F192" s="51" t="s">
        <v>18</v>
      </c>
      <c r="G192" s="52"/>
      <c r="H192" s="134"/>
      <c r="I192" s="135"/>
      <c r="J192" s="136"/>
    </row>
    <row r="193" ht="15.0" customHeight="1">
      <c r="B193" s="82"/>
      <c r="C193" s="26" t="s">
        <v>195</v>
      </c>
      <c r="D193" s="27">
        <v>9.4</v>
      </c>
      <c r="E193" s="26"/>
      <c r="F193" s="57" t="s">
        <v>18</v>
      </c>
      <c r="G193" s="60"/>
      <c r="H193" s="60" t="s">
        <v>13</v>
      </c>
      <c r="I193" s="60"/>
      <c r="J193" s="62"/>
    </row>
    <row r="194" ht="15.75" customHeight="1">
      <c r="B194" s="20"/>
      <c r="C194" s="26" t="s">
        <v>196</v>
      </c>
      <c r="D194" s="27">
        <v>9.3</v>
      </c>
      <c r="E194" s="26"/>
      <c r="F194" s="57" t="s">
        <v>18</v>
      </c>
      <c r="G194" s="31"/>
      <c r="H194" s="31" t="s">
        <v>13</v>
      </c>
      <c r="I194" s="31"/>
      <c r="J194" s="62"/>
    </row>
    <row r="195" ht="15.75" customHeight="1">
      <c r="B195" s="63"/>
      <c r="C195" s="33"/>
      <c r="D195" s="34"/>
      <c r="E195" s="33"/>
      <c r="F195" s="35"/>
      <c r="G195" s="84">
        <f t="shared" ref="G195:I195" si="27">COUNTIF(G193:G194,"x")</f>
        <v>0</v>
      </c>
      <c r="H195" s="84">
        <f t="shared" si="27"/>
        <v>2</v>
      </c>
      <c r="I195" s="84">
        <f t="shared" si="27"/>
        <v>0</v>
      </c>
      <c r="J195" s="67">
        <f>IF(I195=2,"NA",G195/(2-I195))</f>
        <v>0</v>
      </c>
    </row>
    <row r="196" ht="15.75" customHeight="1">
      <c r="B196" s="63"/>
      <c r="C196" s="33"/>
      <c r="D196" s="34"/>
      <c r="E196" s="33"/>
      <c r="F196" s="7"/>
      <c r="G196" s="6"/>
      <c r="H196" s="6"/>
      <c r="I196" s="7"/>
      <c r="J196" s="35"/>
    </row>
    <row r="197" ht="32.25" customHeight="1">
      <c r="B197" s="56" t="s">
        <v>197</v>
      </c>
      <c r="C197" s="26" t="s">
        <v>198</v>
      </c>
      <c r="D197" s="27" t="s">
        <v>199</v>
      </c>
      <c r="E197" s="26"/>
      <c r="F197" s="48" t="s">
        <v>18</v>
      </c>
      <c r="G197" s="52"/>
      <c r="H197" s="53"/>
      <c r="I197" s="135"/>
      <c r="J197" s="136"/>
    </row>
    <row r="198" ht="15.75" customHeight="1">
      <c r="B198" s="56" t="s">
        <v>197</v>
      </c>
      <c r="C198" s="26" t="s">
        <v>200</v>
      </c>
      <c r="D198" s="27">
        <v>9.5</v>
      </c>
      <c r="E198" s="26"/>
      <c r="F198" s="131" t="s">
        <v>18</v>
      </c>
      <c r="G198" s="60"/>
      <c r="H198" s="60" t="s">
        <v>13</v>
      </c>
      <c r="I198" s="60"/>
      <c r="J198" s="62"/>
    </row>
    <row r="199" ht="15.75" customHeight="1">
      <c r="B199" s="56" t="s">
        <v>197</v>
      </c>
      <c r="C199" s="26" t="s">
        <v>201</v>
      </c>
      <c r="D199" s="27">
        <v>9.6</v>
      </c>
      <c r="E199" s="26"/>
      <c r="F199" s="131" t="s">
        <v>18</v>
      </c>
      <c r="G199" s="31"/>
      <c r="H199" s="31" t="s">
        <v>13</v>
      </c>
      <c r="I199" s="31"/>
      <c r="J199" s="62"/>
    </row>
    <row r="200" ht="27.75" customHeight="1">
      <c r="B200" s="56" t="s">
        <v>197</v>
      </c>
      <c r="C200" s="26" t="s">
        <v>202</v>
      </c>
      <c r="D200" s="27">
        <v>9.7</v>
      </c>
      <c r="E200" s="26"/>
      <c r="F200" s="57" t="s">
        <v>18</v>
      </c>
      <c r="G200" s="31"/>
      <c r="H200" s="31" t="s">
        <v>13</v>
      </c>
      <c r="I200" s="31"/>
      <c r="J200" s="62"/>
    </row>
    <row r="201" ht="33.75" customHeight="1">
      <c r="B201" s="56" t="s">
        <v>197</v>
      </c>
      <c r="C201" s="99" t="s">
        <v>203</v>
      </c>
      <c r="D201" s="27">
        <v>9.7</v>
      </c>
      <c r="E201" s="26"/>
      <c r="F201" s="131" t="s">
        <v>18</v>
      </c>
      <c r="G201" s="31"/>
      <c r="H201" s="31" t="s">
        <v>13</v>
      </c>
      <c r="I201" s="31"/>
      <c r="J201" s="62"/>
    </row>
    <row r="202" ht="15.75" customHeight="1">
      <c r="B202" s="101"/>
      <c r="C202" s="102"/>
      <c r="D202" s="103"/>
      <c r="E202" s="102"/>
      <c r="F202" s="92"/>
      <c r="G202" s="84">
        <f t="shared" ref="G202:I202" si="28">COUNTIF(G198:G201,"x")</f>
        <v>0</v>
      </c>
      <c r="H202" s="84">
        <f t="shared" si="28"/>
        <v>4</v>
      </c>
      <c r="I202" s="84">
        <f t="shared" si="28"/>
        <v>0</v>
      </c>
      <c r="J202" s="67">
        <f>IF(I202=4,"NA",G202/(4-I202))</f>
        <v>0</v>
      </c>
    </row>
    <row r="203" ht="15.75" customHeight="1">
      <c r="B203" s="63"/>
      <c r="C203" s="33"/>
      <c r="D203" s="34"/>
      <c r="E203" s="33"/>
      <c r="F203" s="6"/>
      <c r="G203" s="6"/>
      <c r="H203" s="6"/>
      <c r="I203" s="7"/>
      <c r="J203" s="7"/>
    </row>
    <row r="204" ht="33.75" customHeight="1">
      <c r="B204" s="56" t="s">
        <v>204</v>
      </c>
      <c r="C204" s="26" t="s">
        <v>205</v>
      </c>
      <c r="D204" s="27">
        <v>9.8</v>
      </c>
      <c r="E204" s="26"/>
      <c r="F204" s="48" t="s">
        <v>18</v>
      </c>
      <c r="G204" s="137"/>
      <c r="H204" s="53"/>
      <c r="I204" s="54"/>
      <c r="J204" s="76"/>
    </row>
    <row r="205" ht="37.5" customHeight="1">
      <c r="B205" s="56" t="s">
        <v>204</v>
      </c>
      <c r="C205" s="26" t="s">
        <v>206</v>
      </c>
      <c r="D205" s="27">
        <v>9.8</v>
      </c>
      <c r="E205" s="26"/>
      <c r="F205" s="57" t="s">
        <v>18</v>
      </c>
      <c r="G205" s="60"/>
      <c r="H205" s="60" t="s">
        <v>13</v>
      </c>
      <c r="I205" s="60"/>
      <c r="J205" s="78"/>
    </row>
    <row r="206" ht="45.75" customHeight="1">
      <c r="B206" s="56" t="s">
        <v>204</v>
      </c>
      <c r="C206" s="26" t="s">
        <v>207</v>
      </c>
      <c r="D206" s="27">
        <v>9.8</v>
      </c>
      <c r="E206" s="26"/>
      <c r="F206" s="131" t="s">
        <v>18</v>
      </c>
      <c r="G206" s="31"/>
      <c r="H206" s="31" t="s">
        <v>13</v>
      </c>
      <c r="I206" s="31"/>
      <c r="J206" s="62"/>
    </row>
    <row r="207" ht="15.75" customHeight="1">
      <c r="B207" s="63"/>
      <c r="C207" s="33"/>
      <c r="D207" s="34"/>
      <c r="E207" s="33"/>
      <c r="F207" s="6"/>
      <c r="G207" s="84">
        <f t="shared" ref="G207:I207" si="29">COUNTIF(G205:G206,"x")</f>
        <v>0</v>
      </c>
      <c r="H207" s="84">
        <f t="shared" si="29"/>
        <v>2</v>
      </c>
      <c r="I207" s="84">
        <f t="shared" si="29"/>
        <v>0</v>
      </c>
      <c r="J207" s="67">
        <f>IF(I207=2,"NA",G207/(2-I207))</f>
        <v>0</v>
      </c>
    </row>
    <row r="208" ht="15.75" customHeight="1">
      <c r="B208" s="63"/>
      <c r="C208" s="33"/>
      <c r="D208" s="34"/>
      <c r="E208" s="33"/>
      <c r="F208" s="6"/>
      <c r="G208" s="6"/>
      <c r="H208" s="6"/>
      <c r="I208" s="7"/>
      <c r="J208" s="7"/>
    </row>
    <row r="209" ht="44.25" customHeight="1">
      <c r="B209" s="56" t="s">
        <v>208</v>
      </c>
      <c r="C209" s="26" t="s">
        <v>209</v>
      </c>
      <c r="D209" s="27">
        <v>9.9</v>
      </c>
      <c r="E209" s="26"/>
      <c r="F209" s="57" t="s">
        <v>18</v>
      </c>
      <c r="G209" s="31"/>
      <c r="H209" s="31" t="s">
        <v>13</v>
      </c>
      <c r="I209" s="31"/>
      <c r="J209" s="62"/>
    </row>
    <row r="210" ht="15.75" customHeight="1">
      <c r="B210" s="5"/>
      <c r="C210" s="33"/>
      <c r="D210" s="34"/>
      <c r="E210" s="33"/>
      <c r="F210" s="6"/>
      <c r="G210" s="84">
        <f t="shared" ref="G210:I210" si="30">COUNTIF(G209,"x")</f>
        <v>0</v>
      </c>
      <c r="H210" s="84">
        <f t="shared" si="30"/>
        <v>1</v>
      </c>
      <c r="I210" s="84">
        <f t="shared" si="30"/>
        <v>0</v>
      </c>
      <c r="J210" s="67">
        <f>IF(I210=1,"NA",G210/(1-I210))</f>
        <v>0</v>
      </c>
    </row>
    <row r="211" ht="15.75" customHeight="1">
      <c r="B211" s="5"/>
      <c r="C211" s="33"/>
      <c r="D211" s="34"/>
      <c r="E211" s="33"/>
      <c r="F211" s="6"/>
      <c r="G211" s="6"/>
      <c r="H211" s="6"/>
      <c r="I211" s="7"/>
      <c r="J211" s="7"/>
    </row>
    <row r="212" ht="25.5" customHeight="1">
      <c r="A212" s="138"/>
      <c r="B212" s="139" t="s">
        <v>210</v>
      </c>
      <c r="C212" s="140"/>
      <c r="D212" s="141"/>
      <c r="E212" s="140"/>
      <c r="F212" s="142"/>
      <c r="G212" s="143"/>
      <c r="H212" s="143"/>
      <c r="I212" s="142"/>
      <c r="J212" s="47">
        <f>J214</f>
        <v>0</v>
      </c>
      <c r="K212" s="138"/>
      <c r="L212" s="138"/>
      <c r="M212" s="138"/>
      <c r="N212" s="138"/>
      <c r="O212" s="138"/>
      <c r="P212" s="138"/>
      <c r="Q212" s="138"/>
      <c r="R212" s="138"/>
      <c r="S212" s="138"/>
      <c r="T212" s="138"/>
      <c r="U212" s="138"/>
      <c r="V212" s="138"/>
      <c r="W212" s="138"/>
      <c r="X212" s="138"/>
      <c r="Y212" s="138"/>
      <c r="Z212" s="138"/>
    </row>
    <row r="213" ht="54.0" customHeight="1">
      <c r="B213" s="56">
        <v>3.1</v>
      </c>
      <c r="C213" s="26" t="s">
        <v>211</v>
      </c>
      <c r="D213" s="27">
        <v>5.6</v>
      </c>
      <c r="E213" s="28" t="s">
        <v>12</v>
      </c>
      <c r="F213" s="48"/>
      <c r="G213" s="31"/>
      <c r="H213" s="31" t="s">
        <v>13</v>
      </c>
      <c r="I213" s="31"/>
      <c r="J213" s="62"/>
    </row>
    <row r="214" ht="15.75" customHeight="1">
      <c r="B214" s="5"/>
      <c r="C214" s="33"/>
      <c r="D214" s="34"/>
      <c r="E214" s="33"/>
      <c r="F214" s="33"/>
      <c r="G214" s="84">
        <f t="shared" ref="G214:I214" si="31">COUNTIF(G213,"x")</f>
        <v>0</v>
      </c>
      <c r="H214" s="84">
        <f t="shared" si="31"/>
        <v>1</v>
      </c>
      <c r="I214" s="84">
        <f t="shared" si="31"/>
        <v>0</v>
      </c>
      <c r="J214" s="67">
        <f>IF(I214=1,"NA",G214/(1-I214))</f>
        <v>0</v>
      </c>
    </row>
    <row r="215" ht="15.75" customHeight="1">
      <c r="B215" s="5"/>
      <c r="C215" s="33"/>
      <c r="D215" s="34"/>
      <c r="E215" s="33"/>
      <c r="F215" s="33"/>
      <c r="G215" s="6"/>
      <c r="H215" s="6"/>
      <c r="I215" s="7"/>
      <c r="J215" s="7"/>
    </row>
    <row r="216" ht="25.5" customHeight="1">
      <c r="A216" s="144"/>
      <c r="B216" s="145" t="s">
        <v>212</v>
      </c>
      <c r="C216" s="128"/>
      <c r="D216" s="141"/>
      <c r="E216" s="146"/>
      <c r="F216" s="147"/>
      <c r="G216" s="148"/>
      <c r="H216" s="148"/>
      <c r="I216" s="148"/>
      <c r="J216" s="47">
        <f>AVERAGE(J218,J225,J228,J234,J237,J240)</f>
        <v>0.1666666667</v>
      </c>
      <c r="K216" s="144"/>
      <c r="L216" s="144"/>
      <c r="M216" s="144"/>
      <c r="N216" s="144"/>
      <c r="O216" s="144"/>
      <c r="P216" s="144"/>
      <c r="Q216" s="144"/>
      <c r="R216" s="144"/>
      <c r="S216" s="144"/>
      <c r="T216" s="144"/>
      <c r="U216" s="144"/>
      <c r="V216" s="144"/>
      <c r="W216" s="144"/>
      <c r="X216" s="144"/>
      <c r="Y216" s="144"/>
      <c r="Z216" s="144"/>
    </row>
    <row r="217" ht="33.75" customHeight="1">
      <c r="B217" s="56">
        <v>4.1</v>
      </c>
      <c r="C217" s="99" t="s">
        <v>213</v>
      </c>
      <c r="D217" s="81">
        <v>5.2</v>
      </c>
      <c r="E217" s="28" t="s">
        <v>12</v>
      </c>
      <c r="F217" s="48"/>
      <c r="G217" s="31"/>
      <c r="H217" s="31" t="s">
        <v>13</v>
      </c>
      <c r="I217" s="31"/>
      <c r="J217" s="62"/>
    </row>
    <row r="218" ht="15.75" customHeight="1">
      <c r="B218" s="126"/>
      <c r="C218" s="102"/>
      <c r="D218" s="103"/>
      <c r="E218" s="92"/>
      <c r="G218" s="84">
        <f t="shared" ref="G218:I218" si="32">COUNTIF(G217,"x")</f>
        <v>0</v>
      </c>
      <c r="H218" s="84">
        <f t="shared" si="32"/>
        <v>1</v>
      </c>
      <c r="I218" s="84">
        <f t="shared" si="32"/>
        <v>0</v>
      </c>
      <c r="J218" s="67">
        <f>IF(I218=1,"NA",G218/(1-I218))</f>
        <v>0</v>
      </c>
    </row>
    <row r="219" ht="15.75" customHeight="1">
      <c r="B219" s="149"/>
      <c r="C219" s="106"/>
      <c r="D219" s="34"/>
      <c r="E219" s="6"/>
      <c r="G219" s="6"/>
      <c r="H219" s="6"/>
      <c r="I219" s="7"/>
      <c r="J219" s="7"/>
    </row>
    <row r="220" ht="19.5" customHeight="1">
      <c r="B220" s="150">
        <v>4.2</v>
      </c>
      <c r="C220" s="151" t="s">
        <v>214</v>
      </c>
      <c r="D220" s="27">
        <v>5.2</v>
      </c>
      <c r="E220" s="28" t="s">
        <v>12</v>
      </c>
      <c r="F220" s="48"/>
      <c r="G220" s="53"/>
      <c r="H220" s="53"/>
      <c r="I220" s="54"/>
      <c r="J220" s="76"/>
    </row>
    <row r="221" ht="19.5" customHeight="1">
      <c r="B221" s="150">
        <v>4.2</v>
      </c>
      <c r="C221" s="26" t="s">
        <v>215</v>
      </c>
      <c r="D221" s="90">
        <v>5.2</v>
      </c>
      <c r="E221" s="152" t="s">
        <v>12</v>
      </c>
      <c r="F221" s="57"/>
      <c r="G221" s="60"/>
      <c r="H221" s="60" t="s">
        <v>13</v>
      </c>
      <c r="I221" s="60"/>
      <c r="J221" s="78"/>
    </row>
    <row r="222" ht="19.5" customHeight="1">
      <c r="B222" s="150">
        <v>4.2</v>
      </c>
      <c r="C222" s="26" t="s">
        <v>216</v>
      </c>
      <c r="D222" s="27">
        <v>5.2</v>
      </c>
      <c r="E222" s="28" t="s">
        <v>12</v>
      </c>
      <c r="F222" s="57"/>
      <c r="G222" s="31"/>
      <c r="H222" s="31" t="s">
        <v>13</v>
      </c>
      <c r="I222" s="31"/>
      <c r="J222" s="62"/>
    </row>
    <row r="223" ht="19.5" customHeight="1">
      <c r="B223" s="150">
        <v>4.2</v>
      </c>
      <c r="C223" s="26" t="s">
        <v>217</v>
      </c>
      <c r="D223" s="27">
        <v>5.2</v>
      </c>
      <c r="E223" s="28" t="s">
        <v>12</v>
      </c>
      <c r="F223" s="57"/>
      <c r="G223" s="31"/>
      <c r="H223" s="31" t="s">
        <v>13</v>
      </c>
      <c r="I223" s="31"/>
      <c r="J223" s="62"/>
    </row>
    <row r="224" ht="19.5" customHeight="1">
      <c r="B224" s="150">
        <v>4.2</v>
      </c>
      <c r="C224" s="26" t="s">
        <v>218</v>
      </c>
      <c r="D224" s="27">
        <v>5.2</v>
      </c>
      <c r="E224" s="28" t="s">
        <v>12</v>
      </c>
      <c r="F224" s="57"/>
      <c r="G224" s="31"/>
      <c r="H224" s="31" t="s">
        <v>13</v>
      </c>
      <c r="I224" s="31"/>
      <c r="J224" s="62"/>
    </row>
    <row r="225" ht="15.75" customHeight="1">
      <c r="B225" s="63"/>
      <c r="C225" s="33"/>
      <c r="D225" s="34"/>
      <c r="E225" s="6"/>
      <c r="G225" s="84">
        <f t="shared" ref="G225:I225" si="33">COUNTIF(G221:G224,"x")</f>
        <v>0</v>
      </c>
      <c r="H225" s="84">
        <f t="shared" si="33"/>
        <v>4</v>
      </c>
      <c r="I225" s="84">
        <f t="shared" si="33"/>
        <v>0</v>
      </c>
      <c r="J225" s="67">
        <f>IF(I225=4,"NA",G225/(4-I225))</f>
        <v>0</v>
      </c>
    </row>
    <row r="226" ht="15.75" customHeight="1">
      <c r="B226" s="63"/>
      <c r="C226" s="33"/>
      <c r="D226" s="34"/>
      <c r="E226" s="6"/>
      <c r="G226" s="6"/>
      <c r="H226" s="6"/>
      <c r="I226" s="7"/>
      <c r="J226" s="7"/>
    </row>
    <row r="227" ht="15.75" customHeight="1">
      <c r="B227" s="89">
        <v>4.3</v>
      </c>
      <c r="C227" s="153" t="s">
        <v>219</v>
      </c>
      <c r="D227" s="81">
        <v>5.3</v>
      </c>
      <c r="E227" s="28" t="s">
        <v>12</v>
      </c>
      <c r="F227" s="48"/>
      <c r="G227" s="31"/>
      <c r="H227" s="31" t="s">
        <v>13</v>
      </c>
      <c r="I227" s="31"/>
      <c r="J227" s="62"/>
    </row>
    <row r="228" ht="15.75" customHeight="1">
      <c r="B228" s="126"/>
      <c r="C228" s="102"/>
      <c r="D228" s="103"/>
      <c r="E228" s="92"/>
      <c r="G228" s="84">
        <f t="shared" ref="G228:I228" si="34">COUNTIF(G227,"x")</f>
        <v>0</v>
      </c>
      <c r="H228" s="84">
        <f t="shared" si="34"/>
        <v>1</v>
      </c>
      <c r="I228" s="84">
        <f t="shared" si="34"/>
        <v>0</v>
      </c>
      <c r="J228" s="67">
        <f>IF(I228=1,"NA",G228/(1-I228))</f>
        <v>0</v>
      </c>
    </row>
    <row r="229" ht="15.75" customHeight="1">
      <c r="B229" s="149"/>
      <c r="C229" s="106"/>
      <c r="D229" s="107"/>
      <c r="E229" s="6"/>
      <c r="G229" s="6"/>
      <c r="H229" s="6"/>
      <c r="I229" s="7"/>
      <c r="J229" s="7"/>
    </row>
    <row r="230" ht="15.75" customHeight="1">
      <c r="B230" s="56">
        <v>4.4</v>
      </c>
      <c r="C230" s="73" t="s">
        <v>220</v>
      </c>
      <c r="D230" s="27">
        <v>5.3</v>
      </c>
      <c r="E230" s="28" t="s">
        <v>12</v>
      </c>
      <c r="F230" s="48"/>
      <c r="G230" s="52"/>
      <c r="H230" s="53"/>
      <c r="I230" s="54"/>
      <c r="J230" s="76"/>
    </row>
    <row r="231" ht="19.5" customHeight="1">
      <c r="B231" s="56">
        <v>4.4</v>
      </c>
      <c r="C231" s="26" t="s">
        <v>221</v>
      </c>
      <c r="D231" s="27">
        <v>5.3</v>
      </c>
      <c r="E231" s="28" t="s">
        <v>12</v>
      </c>
      <c r="F231" s="62"/>
      <c r="G231" s="60"/>
      <c r="H231" s="60" t="s">
        <v>13</v>
      </c>
      <c r="I231" s="60"/>
      <c r="J231" s="62"/>
    </row>
    <row r="232" ht="19.5" customHeight="1">
      <c r="B232" s="56">
        <v>4.4</v>
      </c>
      <c r="C232" s="26" t="s">
        <v>222</v>
      </c>
      <c r="D232" s="27">
        <v>5.3</v>
      </c>
      <c r="E232" s="28" t="s">
        <v>12</v>
      </c>
      <c r="F232" s="62"/>
      <c r="G232" s="31"/>
      <c r="H232" s="31" t="s">
        <v>13</v>
      </c>
      <c r="I232" s="31"/>
      <c r="J232" s="62"/>
    </row>
    <row r="233" ht="19.5" customHeight="1">
      <c r="B233" s="56">
        <v>4.4</v>
      </c>
      <c r="C233" s="26" t="s">
        <v>223</v>
      </c>
      <c r="D233" s="27">
        <v>5.3</v>
      </c>
      <c r="E233" s="28" t="s">
        <v>12</v>
      </c>
      <c r="F233" s="62"/>
      <c r="G233" s="31"/>
      <c r="H233" s="31" t="s">
        <v>13</v>
      </c>
      <c r="I233" s="31"/>
      <c r="J233" s="62"/>
    </row>
    <row r="234" ht="15.75" customHeight="1">
      <c r="B234" s="63"/>
      <c r="C234" s="33"/>
      <c r="D234" s="34"/>
      <c r="E234" s="6"/>
      <c r="G234" s="84">
        <f t="shared" ref="G234:I234" si="35">COUNTIF(G231:G233,"x")</f>
        <v>0</v>
      </c>
      <c r="H234" s="84">
        <f t="shared" si="35"/>
        <v>3</v>
      </c>
      <c r="I234" s="84">
        <f t="shared" si="35"/>
        <v>0</v>
      </c>
      <c r="J234" s="67">
        <f>IF(I234=3,"NA",G234/(3-I234))</f>
        <v>0</v>
      </c>
    </row>
    <row r="235" ht="15.75" customHeight="1">
      <c r="B235" s="63"/>
      <c r="C235" s="33"/>
      <c r="D235" s="34"/>
      <c r="E235" s="6"/>
      <c r="G235" s="6"/>
      <c r="H235" s="6"/>
      <c r="I235" s="7"/>
      <c r="J235" s="7"/>
    </row>
    <row r="236" ht="51.75" customHeight="1">
      <c r="B236" s="56">
        <v>4.5</v>
      </c>
      <c r="C236" s="26" t="s">
        <v>224</v>
      </c>
      <c r="D236" s="27" t="s">
        <v>102</v>
      </c>
      <c r="E236" s="28" t="s">
        <v>12</v>
      </c>
      <c r="F236" s="62"/>
      <c r="G236" s="31"/>
      <c r="H236" s="31" t="s">
        <v>13</v>
      </c>
      <c r="I236" s="31"/>
      <c r="J236" s="62"/>
    </row>
    <row r="237" ht="15.75" customHeight="1">
      <c r="B237" s="63"/>
      <c r="C237" s="33"/>
      <c r="D237" s="34"/>
      <c r="E237" s="6"/>
      <c r="G237" s="84">
        <f t="shared" ref="G237:I237" si="36">COUNTIF(G236,"x")</f>
        <v>0</v>
      </c>
      <c r="H237" s="84">
        <f t="shared" si="36"/>
        <v>1</v>
      </c>
      <c r="I237" s="84">
        <f t="shared" si="36"/>
        <v>0</v>
      </c>
      <c r="J237" s="67">
        <f>IF(I237=1,"NA",G237/(1-I237))</f>
        <v>0</v>
      </c>
    </row>
    <row r="238" ht="15.75" customHeight="1">
      <c r="B238" s="63"/>
      <c r="C238" s="33"/>
      <c r="D238" s="34"/>
      <c r="E238" s="6"/>
      <c r="G238" s="6"/>
      <c r="H238" s="6"/>
      <c r="I238" s="7"/>
      <c r="J238" s="7"/>
    </row>
    <row r="239" ht="49.5" customHeight="1">
      <c r="B239" s="56">
        <v>4.6</v>
      </c>
      <c r="C239" s="26" t="s">
        <v>225</v>
      </c>
      <c r="D239" s="27">
        <v>8.3</v>
      </c>
      <c r="E239" s="28" t="s">
        <v>12</v>
      </c>
      <c r="F239" s="62"/>
      <c r="G239" s="31" t="s">
        <v>13</v>
      </c>
      <c r="H239" s="31"/>
      <c r="I239" s="31"/>
      <c r="J239" s="62"/>
    </row>
    <row r="240" ht="15.75" customHeight="1">
      <c r="B240" s="5"/>
      <c r="C240" s="33"/>
      <c r="D240" s="34"/>
      <c r="E240" s="33"/>
      <c r="F240" s="35"/>
      <c r="G240" s="84">
        <f t="shared" ref="G240:I240" si="37">COUNTIF(G239,"x")</f>
        <v>1</v>
      </c>
      <c r="H240" s="84">
        <f t="shared" si="37"/>
        <v>0</v>
      </c>
      <c r="I240" s="84">
        <f t="shared" si="37"/>
        <v>0</v>
      </c>
      <c r="J240" s="67">
        <f>IF(I240=1,"NA",G240/(1-I240))</f>
        <v>1</v>
      </c>
    </row>
    <row r="241" ht="15.75" customHeight="1">
      <c r="B241" s="5"/>
      <c r="C241" s="33"/>
      <c r="D241" s="34"/>
      <c r="E241" s="33"/>
      <c r="F241" s="35"/>
      <c r="G241" s="6"/>
      <c r="H241" s="6"/>
      <c r="I241" s="7"/>
    </row>
    <row r="242" ht="15.75" customHeight="1">
      <c r="B242" s="5"/>
      <c r="C242" s="33"/>
      <c r="D242" s="34"/>
      <c r="E242" s="33"/>
      <c r="G242" s="6"/>
      <c r="H242" s="6"/>
    </row>
    <row r="243" ht="15.75" customHeight="1">
      <c r="B243" s="5"/>
      <c r="C243" s="33"/>
      <c r="D243" s="34"/>
      <c r="E243" s="33"/>
      <c r="G243" s="6"/>
      <c r="H243" s="6"/>
    </row>
    <row r="244" ht="15.75" customHeight="1">
      <c r="B244" s="5"/>
      <c r="C244" s="154" t="s">
        <v>226</v>
      </c>
      <c r="D244" s="155" t="s">
        <v>227</v>
      </c>
      <c r="E244" s="33"/>
      <c r="G244" s="6"/>
      <c r="H244" s="6"/>
    </row>
    <row r="245" ht="15.75" customHeight="1">
      <c r="B245" s="5"/>
      <c r="C245" s="156" t="s">
        <v>228</v>
      </c>
      <c r="D245" s="157" t="str">
        <f>J7</f>
        <v>NA</v>
      </c>
      <c r="E245" s="33"/>
      <c r="G245" s="6"/>
      <c r="H245" s="6"/>
    </row>
    <row r="246" ht="15.75" customHeight="1">
      <c r="B246" s="5"/>
      <c r="C246" s="156" t="s">
        <v>229</v>
      </c>
      <c r="D246" s="158"/>
      <c r="E246" s="33"/>
      <c r="G246" s="6"/>
      <c r="H246" s="6"/>
    </row>
    <row r="247" ht="15.75" customHeight="1">
      <c r="B247" s="5"/>
      <c r="C247" s="159" t="s">
        <v>230</v>
      </c>
      <c r="D247" s="157">
        <f>J10</f>
        <v>0.2857142857</v>
      </c>
      <c r="E247" s="33"/>
      <c r="G247" s="6"/>
      <c r="H247" s="6"/>
    </row>
    <row r="248" ht="15.75" customHeight="1">
      <c r="B248" s="5"/>
      <c r="C248" s="159" t="s">
        <v>231</v>
      </c>
      <c r="D248" s="157">
        <f>J30</f>
        <v>0</v>
      </c>
      <c r="E248" s="33"/>
      <c r="G248" s="6"/>
      <c r="H248" s="6"/>
    </row>
    <row r="249" ht="15.75" customHeight="1">
      <c r="B249" s="5"/>
      <c r="C249" s="159" t="s">
        <v>232</v>
      </c>
      <c r="D249" s="160">
        <f>J46</f>
        <v>0</v>
      </c>
      <c r="E249" s="33"/>
      <c r="G249" s="6"/>
      <c r="H249" s="6"/>
    </row>
    <row r="250" ht="15.75" customHeight="1">
      <c r="B250" s="5"/>
      <c r="C250" s="159" t="s">
        <v>233</v>
      </c>
      <c r="D250" s="157">
        <f>J55</f>
        <v>0</v>
      </c>
      <c r="E250" s="33"/>
      <c r="G250" s="6"/>
      <c r="H250" s="6"/>
    </row>
    <row r="251" ht="15.75" customHeight="1">
      <c r="B251" s="5"/>
      <c r="C251" s="159" t="s">
        <v>234</v>
      </c>
      <c r="D251" s="157">
        <f>J77</f>
        <v>0</v>
      </c>
      <c r="E251" s="33"/>
      <c r="G251" s="6"/>
      <c r="H251" s="6"/>
    </row>
    <row r="252" ht="15.75" customHeight="1">
      <c r="B252" s="5"/>
      <c r="C252" s="159" t="s">
        <v>235</v>
      </c>
      <c r="D252" s="157">
        <f>J122</f>
        <v>0</v>
      </c>
      <c r="E252" s="33"/>
      <c r="G252" s="6"/>
      <c r="H252" s="6"/>
    </row>
    <row r="253" ht="15.75" customHeight="1">
      <c r="B253" s="5"/>
      <c r="C253" s="159" t="s">
        <v>236</v>
      </c>
      <c r="D253" s="157">
        <f>J137</f>
        <v>0</v>
      </c>
      <c r="E253" s="33"/>
      <c r="G253" s="6"/>
      <c r="H253" s="6"/>
    </row>
    <row r="254" ht="15.75" customHeight="1">
      <c r="B254" s="5"/>
      <c r="C254" s="159" t="s">
        <v>237</v>
      </c>
      <c r="D254" s="157">
        <f>J172</f>
        <v>0</v>
      </c>
      <c r="E254" s="33"/>
      <c r="G254" s="6"/>
      <c r="H254" s="6"/>
    </row>
    <row r="255" ht="15.75" customHeight="1">
      <c r="B255" s="5"/>
      <c r="C255" s="159" t="s">
        <v>238</v>
      </c>
      <c r="D255" s="157">
        <f>J178</f>
        <v>0</v>
      </c>
      <c r="E255" s="33"/>
      <c r="G255" s="6"/>
      <c r="H255" s="6"/>
    </row>
    <row r="256" ht="15.75" customHeight="1">
      <c r="B256" s="5"/>
      <c r="C256" s="159" t="s">
        <v>239</v>
      </c>
      <c r="D256" s="157">
        <f>J184</f>
        <v>0</v>
      </c>
      <c r="E256" s="33"/>
      <c r="G256" s="6"/>
      <c r="H256" s="6"/>
    </row>
    <row r="257" ht="15.75" customHeight="1">
      <c r="B257" s="5"/>
      <c r="C257" s="156" t="s">
        <v>210</v>
      </c>
      <c r="D257" s="157">
        <f>J212</f>
        <v>0</v>
      </c>
      <c r="E257" s="33"/>
      <c r="G257" s="6"/>
      <c r="H257" s="6"/>
    </row>
    <row r="258" ht="15.75" customHeight="1">
      <c r="B258" s="5"/>
      <c r="C258" s="161" t="s">
        <v>212</v>
      </c>
      <c r="D258" s="162">
        <f>J216</f>
        <v>0.1666666667</v>
      </c>
      <c r="E258" s="33"/>
      <c r="G258" s="6"/>
      <c r="H258" s="6"/>
    </row>
    <row r="259" ht="30.0" customHeight="1">
      <c r="B259" s="5"/>
      <c r="C259" s="163" t="s">
        <v>240</v>
      </c>
      <c r="D259" s="164">
        <f>AVERAGE(D245:D258)</f>
        <v>0.0376984127</v>
      </c>
      <c r="E259" s="33"/>
      <c r="G259" s="6"/>
      <c r="H259" s="6"/>
    </row>
    <row r="260" ht="15.75" customHeight="1">
      <c r="B260" s="5"/>
      <c r="C260" s="165"/>
      <c r="D260" s="34"/>
      <c r="E260" s="33"/>
      <c r="G260" s="6"/>
      <c r="H260" s="6"/>
    </row>
    <row r="261" ht="15.75" customHeight="1">
      <c r="B261" s="5"/>
      <c r="C261" s="165"/>
      <c r="D261" s="34"/>
      <c r="E261" s="33"/>
      <c r="G261" s="6"/>
      <c r="H261" s="6"/>
    </row>
    <row r="262" ht="15.75" customHeight="1">
      <c r="B262" s="5"/>
      <c r="C262" s="165"/>
      <c r="D262" s="34"/>
      <c r="E262" s="33"/>
      <c r="G262" s="6"/>
      <c r="H262" s="6"/>
    </row>
    <row r="263" ht="15.75" customHeight="1">
      <c r="B263" s="5"/>
      <c r="C263" s="165"/>
      <c r="D263" s="34"/>
      <c r="E263" s="33"/>
      <c r="G263" s="6"/>
      <c r="H263" s="6"/>
    </row>
    <row r="264" ht="15.75" customHeight="1">
      <c r="B264" s="5"/>
      <c r="C264" s="166"/>
      <c r="D264" s="167"/>
      <c r="E264" s="33"/>
      <c r="G264" s="6"/>
      <c r="H264" s="6"/>
    </row>
    <row r="265" ht="15.75" customHeight="1">
      <c r="B265" s="5"/>
      <c r="C265" s="33"/>
      <c r="D265" s="34"/>
      <c r="E265" s="33"/>
      <c r="G265" s="6"/>
      <c r="H265" s="6"/>
    </row>
    <row r="266" ht="15.75" customHeight="1">
      <c r="B266" s="5"/>
      <c r="C266" s="166"/>
      <c r="D266" s="167"/>
      <c r="E266" s="33"/>
      <c r="G266" s="6"/>
      <c r="H266" s="6"/>
    </row>
    <row r="267" ht="15.75" customHeight="1">
      <c r="B267" s="5"/>
      <c r="C267" s="33"/>
      <c r="D267" s="34"/>
      <c r="E267" s="33"/>
      <c r="G267" s="6"/>
      <c r="H267" s="6"/>
    </row>
    <row r="268" ht="15.75" customHeight="1">
      <c r="B268" s="5"/>
      <c r="C268" s="33"/>
      <c r="D268" s="34"/>
      <c r="E268" s="33"/>
      <c r="G268" s="6"/>
      <c r="H268" s="6"/>
    </row>
    <row r="269" ht="15.75" customHeight="1">
      <c r="B269" s="5"/>
      <c r="C269" s="33"/>
      <c r="D269" s="34"/>
      <c r="E269" s="33"/>
      <c r="G269" s="6"/>
      <c r="H269" s="6"/>
    </row>
    <row r="270" ht="15.75" customHeight="1">
      <c r="B270" s="5"/>
      <c r="C270" s="33"/>
      <c r="D270" s="34"/>
      <c r="E270" s="33"/>
      <c r="G270" s="6"/>
      <c r="H270" s="6"/>
    </row>
    <row r="271" ht="15.75" customHeight="1">
      <c r="B271" s="5"/>
      <c r="C271" s="33"/>
      <c r="D271" s="34"/>
      <c r="E271" s="33"/>
      <c r="G271" s="6"/>
      <c r="H271" s="6"/>
    </row>
    <row r="272" ht="15.75" customHeight="1">
      <c r="B272" s="5"/>
      <c r="C272" s="33"/>
      <c r="D272" s="34"/>
      <c r="E272" s="33"/>
      <c r="G272" s="6"/>
      <c r="H272" s="6"/>
    </row>
    <row r="273" ht="15.75" customHeight="1">
      <c r="B273" s="5"/>
      <c r="C273" s="33"/>
      <c r="D273" s="34"/>
      <c r="E273" s="33"/>
      <c r="G273" s="6"/>
      <c r="H273" s="6"/>
    </row>
    <row r="274" ht="15.75" customHeight="1">
      <c r="B274" s="5"/>
      <c r="C274" s="33"/>
      <c r="D274" s="34"/>
      <c r="E274" s="33"/>
      <c r="G274" s="6"/>
      <c r="H274" s="6"/>
    </row>
    <row r="275" ht="15.75" customHeight="1">
      <c r="B275" s="5"/>
      <c r="C275" s="33"/>
      <c r="D275" s="34"/>
      <c r="E275" s="33"/>
      <c r="G275" s="6"/>
      <c r="H275" s="6"/>
    </row>
    <row r="276" ht="15.75" customHeight="1">
      <c r="B276" s="5"/>
      <c r="C276" s="33"/>
      <c r="D276" s="34"/>
      <c r="E276" s="33"/>
      <c r="G276" s="6"/>
      <c r="H276" s="6"/>
    </row>
    <row r="277" ht="15.75" customHeight="1">
      <c r="B277" s="5"/>
      <c r="C277" s="33"/>
      <c r="D277" s="34"/>
      <c r="E277" s="33"/>
      <c r="G277" s="6"/>
      <c r="H277" s="6"/>
    </row>
    <row r="278" ht="15.75" customHeight="1">
      <c r="B278" s="5"/>
      <c r="C278" s="33"/>
      <c r="D278" s="34"/>
      <c r="E278" s="33"/>
      <c r="G278" s="6"/>
      <c r="H278" s="6"/>
    </row>
    <row r="279" ht="15.75" customHeight="1">
      <c r="B279" s="5"/>
      <c r="C279" s="33"/>
      <c r="D279" s="34"/>
      <c r="E279" s="33"/>
      <c r="G279" s="6"/>
      <c r="H279" s="6"/>
    </row>
    <row r="280" ht="15.75" customHeight="1">
      <c r="B280" s="5"/>
      <c r="C280" s="33"/>
      <c r="D280" s="34"/>
      <c r="E280" s="33"/>
      <c r="G280" s="6"/>
      <c r="H280" s="6"/>
    </row>
    <row r="281" ht="15.75" customHeight="1">
      <c r="B281" s="5"/>
      <c r="C281" s="33"/>
      <c r="D281" s="34"/>
      <c r="E281" s="33"/>
      <c r="G281" s="6"/>
      <c r="H281" s="6"/>
    </row>
    <row r="282" ht="15.75" customHeight="1">
      <c r="B282" s="5"/>
      <c r="C282" s="33"/>
      <c r="D282" s="34"/>
      <c r="E282" s="33"/>
      <c r="G282" s="6"/>
      <c r="H282" s="6"/>
    </row>
    <row r="283" ht="15.75" customHeight="1">
      <c r="B283" s="5"/>
      <c r="C283" s="33"/>
      <c r="D283" s="34"/>
      <c r="E283" s="33"/>
      <c r="G283" s="6"/>
      <c r="H283" s="6"/>
    </row>
    <row r="284" ht="15.75" customHeight="1">
      <c r="B284" s="5"/>
      <c r="C284" s="33"/>
      <c r="D284" s="34"/>
      <c r="E284" s="33"/>
      <c r="G284" s="6"/>
      <c r="H284" s="6"/>
    </row>
    <row r="285" ht="15.75" customHeight="1">
      <c r="B285" s="5"/>
      <c r="C285" s="33"/>
      <c r="D285" s="34"/>
      <c r="E285" s="33"/>
      <c r="G285" s="6"/>
      <c r="H285" s="6"/>
    </row>
    <row r="286" ht="15.75" customHeight="1">
      <c r="B286" s="5"/>
      <c r="C286" s="33"/>
      <c r="D286" s="34"/>
      <c r="E286" s="33"/>
      <c r="G286" s="6"/>
      <c r="H286" s="6"/>
    </row>
    <row r="287" ht="15.75" customHeight="1">
      <c r="B287" s="5"/>
      <c r="C287" s="33"/>
      <c r="D287" s="34"/>
      <c r="E287" s="33"/>
      <c r="G287" s="6"/>
      <c r="H287" s="6"/>
    </row>
    <row r="288" ht="15.75" customHeight="1">
      <c r="B288" s="5"/>
      <c r="C288" s="33"/>
      <c r="D288" s="34"/>
      <c r="E288" s="33"/>
      <c r="G288" s="6"/>
      <c r="H288" s="6"/>
    </row>
    <row r="289" ht="15.75" customHeight="1">
      <c r="B289" s="5"/>
      <c r="C289" s="33"/>
      <c r="D289" s="34"/>
      <c r="E289" s="33"/>
      <c r="G289" s="6"/>
      <c r="H289" s="6"/>
    </row>
    <row r="290" ht="15.75" customHeight="1">
      <c r="B290" s="5"/>
      <c r="C290" s="33"/>
      <c r="D290" s="34"/>
      <c r="E290" s="33"/>
      <c r="G290" s="6"/>
      <c r="H290" s="6"/>
    </row>
    <row r="291" ht="15.75" customHeight="1">
      <c r="B291" s="5"/>
      <c r="C291" s="33"/>
      <c r="D291" s="34"/>
      <c r="E291" s="33"/>
      <c r="G291" s="6"/>
      <c r="H291" s="6"/>
    </row>
    <row r="292" ht="15.75" customHeight="1">
      <c r="B292" s="5"/>
      <c r="C292" s="33"/>
      <c r="D292" s="34"/>
      <c r="E292" s="33"/>
      <c r="G292" s="6"/>
      <c r="H292" s="6"/>
    </row>
    <row r="293" ht="15.75" customHeight="1">
      <c r="B293" s="5"/>
      <c r="C293" s="33"/>
      <c r="D293" s="34"/>
      <c r="E293" s="33"/>
      <c r="G293" s="6"/>
      <c r="H293" s="6"/>
    </row>
    <row r="294" ht="15.75" customHeight="1">
      <c r="B294" s="5"/>
      <c r="C294" s="33"/>
      <c r="D294" s="34"/>
      <c r="E294" s="33"/>
      <c r="G294" s="6"/>
      <c r="H294" s="6"/>
    </row>
    <row r="295" ht="15.75" customHeight="1">
      <c r="B295" s="5"/>
      <c r="C295" s="33"/>
      <c r="D295" s="34"/>
      <c r="E295" s="33"/>
      <c r="G295" s="6"/>
      <c r="H295" s="6"/>
    </row>
    <row r="296" ht="15.75" customHeight="1">
      <c r="B296" s="5"/>
      <c r="C296" s="33"/>
      <c r="D296" s="34"/>
      <c r="E296" s="33"/>
      <c r="G296" s="6"/>
      <c r="H296" s="6"/>
    </row>
    <row r="297" ht="15.75" customHeight="1">
      <c r="B297" s="5"/>
      <c r="C297" s="33"/>
      <c r="D297" s="34"/>
      <c r="E297" s="33"/>
      <c r="G297" s="6"/>
      <c r="H297" s="6"/>
    </row>
    <row r="298" ht="15.75" customHeight="1">
      <c r="B298" s="5"/>
      <c r="C298" s="33"/>
      <c r="D298" s="34"/>
      <c r="E298" s="33"/>
      <c r="G298" s="6"/>
      <c r="H298" s="6"/>
    </row>
    <row r="299" ht="15.75" customHeight="1">
      <c r="B299" s="5"/>
      <c r="C299" s="33"/>
      <c r="D299" s="34"/>
      <c r="E299" s="33"/>
      <c r="G299" s="6"/>
      <c r="H299" s="6"/>
    </row>
    <row r="300" ht="15.75" customHeight="1">
      <c r="B300" s="5"/>
      <c r="C300" s="33"/>
      <c r="D300" s="34"/>
      <c r="E300" s="33"/>
      <c r="G300" s="6"/>
      <c r="H300" s="6"/>
    </row>
    <row r="301" ht="15.75" customHeight="1">
      <c r="B301" s="5"/>
      <c r="C301" s="33"/>
      <c r="D301" s="34"/>
      <c r="E301" s="33"/>
      <c r="G301" s="6"/>
      <c r="H301" s="6"/>
    </row>
    <row r="302" ht="15.75" customHeight="1">
      <c r="B302" s="5"/>
      <c r="C302" s="33"/>
      <c r="D302" s="34"/>
      <c r="E302" s="33"/>
      <c r="G302" s="6"/>
      <c r="H302" s="6"/>
    </row>
    <row r="303" ht="15.75" customHeight="1">
      <c r="B303" s="5"/>
      <c r="C303" s="33"/>
      <c r="D303" s="34"/>
      <c r="E303" s="33"/>
      <c r="G303" s="6"/>
      <c r="H303" s="6"/>
    </row>
    <row r="304" ht="15.75" customHeight="1">
      <c r="B304" s="5"/>
      <c r="C304" s="33"/>
      <c r="D304" s="34"/>
      <c r="E304" s="33"/>
      <c r="G304" s="6"/>
      <c r="H304" s="6"/>
    </row>
    <row r="305" ht="15.75" customHeight="1">
      <c r="B305" s="5"/>
      <c r="C305" s="33"/>
      <c r="D305" s="34"/>
      <c r="E305" s="33"/>
      <c r="G305" s="6"/>
      <c r="H305" s="6"/>
    </row>
    <row r="306" ht="15.75" customHeight="1">
      <c r="B306" s="5"/>
      <c r="C306" s="33"/>
      <c r="D306" s="34"/>
      <c r="E306" s="33"/>
      <c r="G306" s="6"/>
      <c r="H306" s="6"/>
    </row>
    <row r="307" ht="15.75" customHeight="1">
      <c r="B307" s="5"/>
      <c r="C307" s="33"/>
      <c r="D307" s="34"/>
      <c r="E307" s="33"/>
      <c r="G307" s="6"/>
      <c r="H307" s="6"/>
    </row>
    <row r="308" ht="15.75" customHeight="1">
      <c r="B308" s="5"/>
      <c r="C308" s="33"/>
      <c r="D308" s="34"/>
      <c r="E308" s="33"/>
      <c r="G308" s="6"/>
      <c r="H308" s="6"/>
    </row>
    <row r="309" ht="15.75" customHeight="1">
      <c r="B309" s="5"/>
      <c r="C309" s="33"/>
      <c r="D309" s="34"/>
      <c r="E309" s="33"/>
      <c r="G309" s="6"/>
      <c r="H309" s="6"/>
    </row>
    <row r="310" ht="15.75" customHeight="1">
      <c r="B310" s="5"/>
      <c r="C310" s="33"/>
      <c r="D310" s="34"/>
      <c r="E310" s="33"/>
      <c r="G310" s="6"/>
      <c r="H310" s="6"/>
    </row>
    <row r="311" ht="15.75" customHeight="1">
      <c r="B311" s="5"/>
      <c r="C311" s="33"/>
      <c r="D311" s="34"/>
      <c r="E311" s="33"/>
      <c r="G311" s="6"/>
      <c r="H311" s="6"/>
    </row>
    <row r="312" ht="15.75" customHeight="1">
      <c r="B312" s="5"/>
      <c r="C312" s="33"/>
      <c r="D312" s="34"/>
      <c r="E312" s="33"/>
      <c r="G312" s="6"/>
      <c r="H312" s="6"/>
    </row>
    <row r="313" ht="15.75" customHeight="1">
      <c r="B313" s="5"/>
      <c r="C313" s="33"/>
      <c r="D313" s="34"/>
      <c r="E313" s="33"/>
      <c r="G313" s="6"/>
      <c r="H313" s="6"/>
    </row>
    <row r="314" ht="15.75" customHeight="1">
      <c r="B314" s="5"/>
      <c r="C314" s="33"/>
      <c r="D314" s="34"/>
      <c r="E314" s="33"/>
      <c r="G314" s="6"/>
      <c r="H314" s="6"/>
    </row>
    <row r="315" ht="15.75" customHeight="1">
      <c r="B315" s="5"/>
      <c r="C315" s="33"/>
      <c r="D315" s="34"/>
      <c r="E315" s="33"/>
      <c r="G315" s="6"/>
      <c r="H315" s="6"/>
    </row>
    <row r="316" ht="15.75" customHeight="1">
      <c r="B316" s="5"/>
      <c r="C316" s="33"/>
      <c r="D316" s="34"/>
      <c r="E316" s="33"/>
      <c r="G316" s="6"/>
      <c r="H316" s="6"/>
    </row>
    <row r="317" ht="15.75" customHeight="1">
      <c r="B317" s="5"/>
      <c r="C317" s="33"/>
      <c r="D317" s="34"/>
      <c r="E317" s="33"/>
      <c r="G317" s="6"/>
      <c r="H317" s="6"/>
    </row>
    <row r="318" ht="15.75" customHeight="1">
      <c r="B318" s="5"/>
      <c r="C318" s="33"/>
      <c r="D318" s="34"/>
      <c r="E318" s="33"/>
      <c r="G318" s="6"/>
      <c r="H318" s="6"/>
    </row>
    <row r="319" ht="15.75" customHeight="1">
      <c r="B319" s="5"/>
      <c r="C319" s="33"/>
      <c r="D319" s="34"/>
      <c r="E319" s="33"/>
      <c r="G319" s="6"/>
      <c r="H319" s="6"/>
    </row>
    <row r="320" ht="15.75" customHeight="1">
      <c r="B320" s="5"/>
      <c r="C320" s="33"/>
      <c r="D320" s="34"/>
      <c r="E320" s="33"/>
      <c r="G320" s="6"/>
      <c r="H320" s="6"/>
    </row>
    <row r="321" ht="15.75" customHeight="1">
      <c r="B321" s="5"/>
      <c r="C321" s="33"/>
      <c r="D321" s="34"/>
      <c r="E321" s="33"/>
      <c r="G321" s="6"/>
      <c r="H321" s="6"/>
    </row>
    <row r="322" ht="15.75" customHeight="1">
      <c r="B322" s="5"/>
      <c r="C322" s="33"/>
      <c r="D322" s="34"/>
      <c r="E322" s="33"/>
      <c r="G322" s="6"/>
      <c r="H322" s="6"/>
    </row>
    <row r="323" ht="15.75" customHeight="1">
      <c r="B323" s="5"/>
      <c r="C323" s="33"/>
      <c r="D323" s="34"/>
      <c r="E323" s="33"/>
      <c r="G323" s="6"/>
      <c r="H323" s="6"/>
    </row>
    <row r="324" ht="15.75" customHeight="1">
      <c r="B324" s="5"/>
      <c r="C324" s="33"/>
      <c r="D324" s="34"/>
      <c r="E324" s="33"/>
      <c r="G324" s="6"/>
      <c r="H324" s="6"/>
    </row>
    <row r="325" ht="15.75" customHeight="1">
      <c r="B325" s="5"/>
      <c r="C325" s="33"/>
      <c r="D325" s="34"/>
      <c r="E325" s="33"/>
      <c r="G325" s="6"/>
      <c r="H325" s="6"/>
    </row>
    <row r="326" ht="15.75" customHeight="1">
      <c r="B326" s="5"/>
      <c r="C326" s="33"/>
      <c r="D326" s="34"/>
      <c r="E326" s="33"/>
      <c r="G326" s="6"/>
      <c r="H326" s="6"/>
    </row>
    <row r="327" ht="15.75" customHeight="1">
      <c r="B327" s="5"/>
      <c r="C327" s="33"/>
      <c r="D327" s="34"/>
      <c r="E327" s="33"/>
      <c r="G327" s="6"/>
      <c r="H327" s="6"/>
    </row>
    <row r="328" ht="15.75" customHeight="1">
      <c r="B328" s="5"/>
      <c r="C328" s="33"/>
      <c r="D328" s="34"/>
      <c r="E328" s="33"/>
      <c r="G328" s="6"/>
      <c r="H328" s="6"/>
    </row>
    <row r="329" ht="15.75" customHeight="1">
      <c r="B329" s="5"/>
      <c r="C329" s="33"/>
      <c r="D329" s="34"/>
      <c r="E329" s="33"/>
      <c r="G329" s="6"/>
      <c r="H329" s="6"/>
    </row>
    <row r="330" ht="15.75" customHeight="1">
      <c r="B330" s="5"/>
      <c r="C330" s="33"/>
      <c r="D330" s="34"/>
      <c r="E330" s="33"/>
      <c r="G330" s="6"/>
      <c r="H330" s="6"/>
    </row>
    <row r="331" ht="15.75" customHeight="1">
      <c r="B331" s="5"/>
      <c r="C331" s="33"/>
      <c r="D331" s="34"/>
      <c r="E331" s="33"/>
      <c r="G331" s="6"/>
      <c r="H331" s="6"/>
    </row>
    <row r="332" ht="15.75" customHeight="1">
      <c r="B332" s="5"/>
      <c r="C332" s="33"/>
      <c r="D332" s="34"/>
      <c r="E332" s="33"/>
      <c r="G332" s="6"/>
      <c r="H332" s="6"/>
    </row>
    <row r="333" ht="15.75" customHeight="1">
      <c r="B333" s="5"/>
      <c r="C333" s="33"/>
      <c r="D333" s="34"/>
      <c r="E333" s="33"/>
      <c r="G333" s="6"/>
      <c r="H333" s="6"/>
    </row>
    <row r="334" ht="15.75" customHeight="1">
      <c r="B334" s="5"/>
      <c r="C334" s="33"/>
      <c r="D334" s="34"/>
      <c r="E334" s="33"/>
      <c r="G334" s="6"/>
      <c r="H334" s="6"/>
    </row>
    <row r="335" ht="15.75" customHeight="1">
      <c r="B335" s="5"/>
      <c r="C335" s="33"/>
      <c r="D335" s="34"/>
      <c r="E335" s="33"/>
      <c r="G335" s="6"/>
      <c r="H335" s="6"/>
    </row>
    <row r="336" ht="15.75" customHeight="1">
      <c r="B336" s="5"/>
      <c r="C336" s="33"/>
      <c r="D336" s="34"/>
      <c r="E336" s="33"/>
      <c r="G336" s="6"/>
      <c r="H336" s="6"/>
    </row>
    <row r="337" ht="15.75" customHeight="1">
      <c r="B337" s="5"/>
      <c r="C337" s="33"/>
      <c r="D337" s="34"/>
      <c r="E337" s="33"/>
      <c r="G337" s="6"/>
      <c r="H337" s="6"/>
    </row>
    <row r="338" ht="15.75" customHeight="1">
      <c r="B338" s="5"/>
      <c r="C338" s="33"/>
      <c r="D338" s="34"/>
      <c r="E338" s="33"/>
      <c r="G338" s="6"/>
      <c r="H338" s="6"/>
    </row>
    <row r="339" ht="15.75" customHeight="1">
      <c r="B339" s="5"/>
      <c r="C339" s="33"/>
      <c r="D339" s="34"/>
      <c r="E339" s="33"/>
      <c r="G339" s="6"/>
      <c r="H339" s="6"/>
    </row>
    <row r="340" ht="15.75" customHeight="1">
      <c r="B340" s="5"/>
      <c r="C340" s="33"/>
      <c r="D340" s="34"/>
      <c r="E340" s="33"/>
      <c r="G340" s="6"/>
      <c r="H340" s="6"/>
    </row>
    <row r="341" ht="15.75" customHeight="1">
      <c r="B341" s="5"/>
      <c r="C341" s="33"/>
      <c r="D341" s="34"/>
      <c r="E341" s="33"/>
      <c r="G341" s="6"/>
      <c r="H341" s="6"/>
    </row>
    <row r="342" ht="15.75" customHeight="1">
      <c r="B342" s="5"/>
      <c r="C342" s="33"/>
      <c r="D342" s="34"/>
      <c r="E342" s="33"/>
      <c r="G342" s="6"/>
      <c r="H342" s="6"/>
    </row>
    <row r="343" ht="15.75" customHeight="1">
      <c r="B343" s="5"/>
      <c r="C343" s="33"/>
      <c r="D343" s="34"/>
      <c r="E343" s="33"/>
      <c r="G343" s="6"/>
      <c r="H343" s="6"/>
    </row>
    <row r="344" ht="15.75" customHeight="1">
      <c r="B344" s="5"/>
      <c r="C344" s="33"/>
      <c r="D344" s="34"/>
      <c r="E344" s="33"/>
      <c r="G344" s="6"/>
      <c r="H344" s="6"/>
    </row>
    <row r="345" ht="15.75" customHeight="1">
      <c r="B345" s="5"/>
      <c r="C345" s="33"/>
      <c r="D345" s="34"/>
      <c r="E345" s="33"/>
      <c r="G345" s="6"/>
      <c r="H345" s="6"/>
    </row>
    <row r="346" ht="15.75" customHeight="1">
      <c r="B346" s="5"/>
      <c r="C346" s="33"/>
      <c r="D346" s="34"/>
      <c r="E346" s="33"/>
      <c r="G346" s="6"/>
      <c r="H346" s="6"/>
    </row>
    <row r="347" ht="15.75" customHeight="1">
      <c r="B347" s="5"/>
      <c r="C347" s="33"/>
      <c r="D347" s="34"/>
      <c r="E347" s="33"/>
      <c r="G347" s="6"/>
      <c r="H347" s="6"/>
    </row>
    <row r="348" ht="15.75" customHeight="1">
      <c r="B348" s="5"/>
      <c r="C348" s="33"/>
      <c r="D348" s="34"/>
      <c r="E348" s="33"/>
      <c r="G348" s="6"/>
      <c r="H348" s="6"/>
    </row>
    <row r="349" ht="15.75" customHeight="1">
      <c r="B349" s="5"/>
      <c r="C349" s="33"/>
      <c r="D349" s="34"/>
      <c r="E349" s="33"/>
      <c r="G349" s="6"/>
      <c r="H349" s="6"/>
    </row>
    <row r="350" ht="15.75" customHeight="1">
      <c r="B350" s="5"/>
      <c r="C350" s="33"/>
      <c r="D350" s="34"/>
      <c r="E350" s="33"/>
      <c r="G350" s="6"/>
      <c r="H350" s="6"/>
    </row>
    <row r="351" ht="15.75" customHeight="1">
      <c r="B351" s="5"/>
      <c r="C351" s="33"/>
      <c r="D351" s="34"/>
      <c r="E351" s="33"/>
      <c r="G351" s="6"/>
      <c r="H351" s="6"/>
    </row>
    <row r="352" ht="15.75" customHeight="1">
      <c r="B352" s="5"/>
      <c r="C352" s="33"/>
      <c r="D352" s="34"/>
      <c r="E352" s="33"/>
      <c r="G352" s="6"/>
      <c r="H352" s="6"/>
    </row>
    <row r="353" ht="15.75" customHeight="1">
      <c r="B353" s="5"/>
      <c r="C353" s="33"/>
      <c r="D353" s="34"/>
      <c r="E353" s="33"/>
      <c r="G353" s="6"/>
      <c r="H353" s="6"/>
    </row>
    <row r="354" ht="15.75" customHeight="1">
      <c r="B354" s="5"/>
      <c r="C354" s="33"/>
      <c r="D354" s="34"/>
      <c r="E354" s="33"/>
      <c r="G354" s="6"/>
      <c r="H354" s="6"/>
    </row>
    <row r="355" ht="15.75" customHeight="1">
      <c r="B355" s="5"/>
      <c r="C355" s="33"/>
      <c r="D355" s="34"/>
      <c r="E355" s="33"/>
      <c r="G355" s="6"/>
      <c r="H355" s="6"/>
    </row>
    <row r="356" ht="15.75" customHeight="1">
      <c r="B356" s="5"/>
      <c r="C356" s="33"/>
      <c r="D356" s="34"/>
      <c r="E356" s="33"/>
      <c r="G356" s="6"/>
      <c r="H356" s="6"/>
    </row>
    <row r="357" ht="15.75" customHeight="1">
      <c r="B357" s="5"/>
      <c r="C357" s="33"/>
      <c r="D357" s="34"/>
      <c r="E357" s="33"/>
      <c r="G357" s="6"/>
      <c r="H357" s="6"/>
    </row>
    <row r="358" ht="15.75" customHeight="1">
      <c r="B358" s="5"/>
      <c r="C358" s="33"/>
      <c r="D358" s="34"/>
      <c r="E358" s="33"/>
      <c r="G358" s="6"/>
      <c r="H358" s="6"/>
    </row>
    <row r="359" ht="15.75" customHeight="1">
      <c r="B359" s="5"/>
      <c r="C359" s="33"/>
      <c r="D359" s="34"/>
      <c r="E359" s="33"/>
      <c r="G359" s="6"/>
      <c r="H359" s="6"/>
    </row>
    <row r="360" ht="15.75" customHeight="1">
      <c r="B360" s="5"/>
      <c r="C360" s="33"/>
      <c r="D360" s="34"/>
      <c r="E360" s="33"/>
      <c r="G360" s="6"/>
      <c r="H360" s="6"/>
    </row>
    <row r="361" ht="15.75" customHeight="1">
      <c r="B361" s="5"/>
      <c r="C361" s="33"/>
      <c r="D361" s="34"/>
      <c r="E361" s="33"/>
      <c r="G361" s="6"/>
      <c r="H361" s="6"/>
    </row>
    <row r="362" ht="15.75" customHeight="1">
      <c r="B362" s="5"/>
      <c r="C362" s="33"/>
      <c r="D362" s="34"/>
      <c r="E362" s="33"/>
      <c r="G362" s="6"/>
      <c r="H362" s="6"/>
    </row>
    <row r="363" ht="15.75" customHeight="1">
      <c r="B363" s="5"/>
      <c r="C363" s="33"/>
      <c r="D363" s="34"/>
      <c r="E363" s="33"/>
      <c r="G363" s="6"/>
      <c r="H363" s="6"/>
    </row>
    <row r="364" ht="15.75" customHeight="1">
      <c r="B364" s="5"/>
      <c r="C364" s="33"/>
      <c r="D364" s="34"/>
      <c r="E364" s="33"/>
      <c r="G364" s="6"/>
      <c r="H364" s="6"/>
    </row>
    <row r="365" ht="15.75" customHeight="1">
      <c r="B365" s="5"/>
      <c r="C365" s="33"/>
      <c r="D365" s="34"/>
      <c r="E365" s="33"/>
      <c r="G365" s="6"/>
      <c r="H365" s="6"/>
    </row>
    <row r="366" ht="15.75" customHeight="1">
      <c r="B366" s="5"/>
      <c r="C366" s="33"/>
      <c r="D366" s="34"/>
      <c r="E366" s="33"/>
      <c r="G366" s="6"/>
      <c r="H366" s="6"/>
    </row>
    <row r="367" ht="15.75" customHeight="1">
      <c r="B367" s="5"/>
      <c r="C367" s="33"/>
      <c r="D367" s="34"/>
      <c r="E367" s="33"/>
      <c r="G367" s="6"/>
      <c r="H367" s="6"/>
    </row>
    <row r="368" ht="15.75" customHeight="1">
      <c r="B368" s="5"/>
      <c r="C368" s="33"/>
      <c r="D368" s="34"/>
      <c r="E368" s="33"/>
      <c r="G368" s="6"/>
      <c r="H368" s="6"/>
    </row>
    <row r="369" ht="15.75" customHeight="1">
      <c r="B369" s="5"/>
      <c r="C369" s="33"/>
      <c r="D369" s="34"/>
      <c r="E369" s="33"/>
      <c r="G369" s="6"/>
      <c r="H369" s="6"/>
    </row>
    <row r="370" ht="15.75" customHeight="1">
      <c r="B370" s="5"/>
      <c r="C370" s="33"/>
      <c r="D370" s="34"/>
      <c r="E370" s="33"/>
      <c r="G370" s="6"/>
      <c r="H370" s="6"/>
    </row>
    <row r="371" ht="15.75" customHeight="1">
      <c r="B371" s="5"/>
      <c r="C371" s="33"/>
      <c r="D371" s="34"/>
      <c r="E371" s="33"/>
      <c r="G371" s="6"/>
      <c r="H371" s="6"/>
    </row>
    <row r="372" ht="15.75" customHeight="1">
      <c r="B372" s="5"/>
      <c r="C372" s="33"/>
      <c r="D372" s="34"/>
      <c r="E372" s="33"/>
      <c r="G372" s="6"/>
      <c r="H372" s="6"/>
    </row>
    <row r="373" ht="15.75" customHeight="1">
      <c r="B373" s="5"/>
      <c r="C373" s="33"/>
      <c r="D373" s="34"/>
      <c r="E373" s="33"/>
      <c r="G373" s="6"/>
      <c r="H373" s="6"/>
    </row>
    <row r="374" ht="15.75" customHeight="1">
      <c r="B374" s="5"/>
      <c r="C374" s="33"/>
      <c r="D374" s="34"/>
      <c r="E374" s="33"/>
      <c r="G374" s="6"/>
      <c r="H374" s="6"/>
    </row>
    <row r="375" ht="15.75" customHeight="1">
      <c r="B375" s="5"/>
      <c r="C375" s="33"/>
      <c r="D375" s="34"/>
      <c r="E375" s="33"/>
      <c r="G375" s="6"/>
      <c r="H375" s="6"/>
    </row>
    <row r="376" ht="15.75" customHeight="1">
      <c r="B376" s="5"/>
      <c r="C376" s="33"/>
      <c r="D376" s="34"/>
      <c r="E376" s="33"/>
      <c r="G376" s="6"/>
      <c r="H376" s="6"/>
    </row>
    <row r="377" ht="15.75" customHeight="1">
      <c r="B377" s="5"/>
      <c r="C377" s="33"/>
      <c r="D377" s="34"/>
      <c r="E377" s="33"/>
      <c r="G377" s="6"/>
      <c r="H377" s="6"/>
    </row>
    <row r="378" ht="15.75" customHeight="1">
      <c r="B378" s="5"/>
      <c r="C378" s="33"/>
      <c r="D378" s="34"/>
      <c r="E378" s="33"/>
      <c r="G378" s="6"/>
      <c r="H378" s="6"/>
    </row>
    <row r="379" ht="15.75" customHeight="1">
      <c r="B379" s="5"/>
      <c r="C379" s="33"/>
      <c r="D379" s="34"/>
      <c r="E379" s="33"/>
      <c r="G379" s="6"/>
      <c r="H379" s="6"/>
    </row>
    <row r="380" ht="15.75" customHeight="1">
      <c r="B380" s="5"/>
      <c r="C380" s="33"/>
      <c r="D380" s="34"/>
      <c r="E380" s="33"/>
      <c r="G380" s="6"/>
      <c r="H380" s="6"/>
    </row>
    <row r="381" ht="15.75" customHeight="1">
      <c r="B381" s="5"/>
      <c r="C381" s="33"/>
      <c r="D381" s="34"/>
      <c r="E381" s="33"/>
      <c r="G381" s="6"/>
      <c r="H381" s="6"/>
    </row>
    <row r="382" ht="15.75" customHeight="1">
      <c r="B382" s="5"/>
      <c r="C382" s="33"/>
      <c r="D382" s="34"/>
      <c r="E382" s="33"/>
      <c r="G382" s="6"/>
      <c r="H382" s="6"/>
    </row>
    <row r="383" ht="15.75" customHeight="1">
      <c r="B383" s="5"/>
      <c r="C383" s="33"/>
      <c r="D383" s="34"/>
      <c r="E383" s="33"/>
      <c r="G383" s="6"/>
      <c r="H383" s="6"/>
    </row>
    <row r="384" ht="15.75" customHeight="1">
      <c r="B384" s="5"/>
      <c r="C384" s="33"/>
      <c r="D384" s="34"/>
      <c r="E384" s="33"/>
      <c r="G384" s="6"/>
      <c r="H384" s="6"/>
    </row>
    <row r="385" ht="15.75" customHeight="1">
      <c r="B385" s="5"/>
      <c r="C385" s="33"/>
      <c r="D385" s="34"/>
      <c r="E385" s="33"/>
      <c r="G385" s="6"/>
      <c r="H385" s="6"/>
    </row>
    <row r="386" ht="15.75" customHeight="1">
      <c r="B386" s="5"/>
      <c r="C386" s="33"/>
      <c r="D386" s="34"/>
      <c r="E386" s="33"/>
      <c r="G386" s="6"/>
      <c r="H386" s="6"/>
    </row>
    <row r="387" ht="15.75" customHeight="1">
      <c r="B387" s="5"/>
      <c r="C387" s="33"/>
      <c r="D387" s="34"/>
      <c r="E387" s="33"/>
      <c r="G387" s="6"/>
      <c r="H387" s="6"/>
    </row>
    <row r="388" ht="15.75" customHeight="1">
      <c r="B388" s="5"/>
      <c r="C388" s="33"/>
      <c r="D388" s="34"/>
      <c r="E388" s="33"/>
      <c r="G388" s="6"/>
      <c r="H388" s="6"/>
    </row>
    <row r="389" ht="15.75" customHeight="1">
      <c r="B389" s="5"/>
      <c r="C389" s="33"/>
      <c r="D389" s="34"/>
      <c r="E389" s="33"/>
      <c r="G389" s="6"/>
      <c r="H389" s="6"/>
    </row>
    <row r="390" ht="15.75" customHeight="1">
      <c r="B390" s="5"/>
      <c r="C390" s="33"/>
      <c r="D390" s="34"/>
      <c r="E390" s="33"/>
      <c r="G390" s="6"/>
      <c r="H390" s="6"/>
    </row>
    <row r="391" ht="15.75" customHeight="1">
      <c r="B391" s="5"/>
      <c r="C391" s="33"/>
      <c r="D391" s="34"/>
      <c r="E391" s="33"/>
      <c r="G391" s="6"/>
      <c r="H391" s="6"/>
    </row>
    <row r="392" ht="15.75" customHeight="1">
      <c r="B392" s="5"/>
      <c r="C392" s="33"/>
      <c r="D392" s="34"/>
      <c r="E392" s="33"/>
      <c r="G392" s="6"/>
      <c r="H392" s="6"/>
    </row>
    <row r="393" ht="15.75" customHeight="1">
      <c r="B393" s="5"/>
      <c r="C393" s="33"/>
      <c r="D393" s="34"/>
      <c r="E393" s="33"/>
      <c r="G393" s="6"/>
      <c r="H393" s="6"/>
    </row>
    <row r="394" ht="15.75" customHeight="1">
      <c r="B394" s="5"/>
      <c r="C394" s="33"/>
      <c r="D394" s="34"/>
      <c r="E394" s="33"/>
      <c r="G394" s="6"/>
      <c r="H394" s="6"/>
    </row>
    <row r="395" ht="15.75" customHeight="1">
      <c r="B395" s="5"/>
      <c r="C395" s="33"/>
      <c r="D395" s="34"/>
      <c r="E395" s="33"/>
      <c r="G395" s="6"/>
      <c r="H395" s="6"/>
    </row>
    <row r="396" ht="15.75" customHeight="1">
      <c r="B396" s="5"/>
      <c r="C396" s="33"/>
      <c r="D396" s="34"/>
      <c r="E396" s="33"/>
      <c r="G396" s="6"/>
      <c r="H396" s="6"/>
    </row>
    <row r="397" ht="15.75" customHeight="1">
      <c r="B397" s="5"/>
      <c r="C397" s="33"/>
      <c r="D397" s="34"/>
      <c r="E397" s="33"/>
      <c r="G397" s="6"/>
      <c r="H397" s="6"/>
    </row>
    <row r="398" ht="15.75" customHeight="1">
      <c r="B398" s="5"/>
      <c r="C398" s="33"/>
      <c r="D398" s="34"/>
      <c r="E398" s="33"/>
      <c r="G398" s="6"/>
      <c r="H398" s="6"/>
    </row>
    <row r="399" ht="15.75" customHeight="1">
      <c r="B399" s="5"/>
      <c r="C399" s="33"/>
      <c r="D399" s="34"/>
      <c r="E399" s="33"/>
      <c r="G399" s="6"/>
      <c r="H399" s="6"/>
    </row>
    <row r="400" ht="15.75" customHeight="1">
      <c r="B400" s="5"/>
      <c r="C400" s="33"/>
      <c r="D400" s="34"/>
      <c r="E400" s="33"/>
      <c r="G400" s="6"/>
      <c r="H400" s="6"/>
    </row>
    <row r="401" ht="15.75" customHeight="1">
      <c r="B401" s="5"/>
      <c r="C401" s="33"/>
      <c r="D401" s="34"/>
      <c r="E401" s="33"/>
      <c r="G401" s="6"/>
      <c r="H401" s="6"/>
    </row>
    <row r="402" ht="15.75" customHeight="1">
      <c r="B402" s="5"/>
      <c r="C402" s="33"/>
      <c r="D402" s="34"/>
      <c r="E402" s="33"/>
      <c r="G402" s="6"/>
      <c r="H402" s="6"/>
    </row>
    <row r="403" ht="15.75" customHeight="1">
      <c r="B403" s="5"/>
      <c r="C403" s="33"/>
      <c r="D403" s="34"/>
      <c r="E403" s="33"/>
      <c r="G403" s="6"/>
      <c r="H403" s="6"/>
    </row>
    <row r="404" ht="15.75" customHeight="1">
      <c r="B404" s="5"/>
      <c r="C404" s="33"/>
      <c r="D404" s="34"/>
      <c r="E404" s="33"/>
      <c r="G404" s="6"/>
      <c r="H404" s="6"/>
    </row>
    <row r="405" ht="15.75" customHeight="1">
      <c r="B405" s="5"/>
      <c r="C405" s="33"/>
      <c r="D405" s="34"/>
      <c r="E405" s="33"/>
      <c r="G405" s="6"/>
      <c r="H405" s="6"/>
    </row>
    <row r="406" ht="15.75" customHeight="1">
      <c r="B406" s="5"/>
      <c r="C406" s="33"/>
      <c r="D406" s="34"/>
      <c r="E406" s="33"/>
      <c r="G406" s="6"/>
      <c r="H406" s="6"/>
    </row>
    <row r="407" ht="15.75" customHeight="1">
      <c r="B407" s="5"/>
      <c r="C407" s="33"/>
      <c r="D407" s="34"/>
      <c r="E407" s="33"/>
      <c r="G407" s="6"/>
      <c r="H407" s="6"/>
    </row>
    <row r="408" ht="15.75" customHeight="1">
      <c r="B408" s="5"/>
      <c r="C408" s="33"/>
      <c r="D408" s="34"/>
      <c r="E408" s="33"/>
      <c r="G408" s="6"/>
      <c r="H408" s="6"/>
    </row>
    <row r="409" ht="15.75" customHeight="1">
      <c r="B409" s="5"/>
      <c r="C409" s="33"/>
      <c r="D409" s="34"/>
      <c r="E409" s="33"/>
      <c r="G409" s="6"/>
      <c r="H409" s="6"/>
    </row>
    <row r="410" ht="15.75" customHeight="1">
      <c r="B410" s="5"/>
      <c r="C410" s="33"/>
      <c r="D410" s="34"/>
      <c r="E410" s="33"/>
      <c r="G410" s="6"/>
      <c r="H410" s="6"/>
    </row>
    <row r="411" ht="15.75" customHeight="1">
      <c r="B411" s="5"/>
      <c r="C411" s="33"/>
      <c r="D411" s="34"/>
      <c r="E411" s="33"/>
      <c r="G411" s="6"/>
      <c r="H411" s="6"/>
    </row>
    <row r="412" ht="15.75" customHeight="1">
      <c r="B412" s="5"/>
      <c r="C412" s="33"/>
      <c r="D412" s="34"/>
      <c r="E412" s="33"/>
      <c r="G412" s="6"/>
      <c r="H412" s="6"/>
    </row>
    <row r="413" ht="15.75" customHeight="1">
      <c r="B413" s="5"/>
      <c r="C413" s="33"/>
      <c r="D413" s="34"/>
      <c r="E413" s="33"/>
      <c r="G413" s="6"/>
      <c r="H413" s="6"/>
    </row>
    <row r="414" ht="15.75" customHeight="1">
      <c r="B414" s="5"/>
      <c r="C414" s="33"/>
      <c r="D414" s="34"/>
      <c r="E414" s="33"/>
      <c r="G414" s="6"/>
      <c r="H414" s="6"/>
    </row>
    <row r="415" ht="15.75" customHeight="1">
      <c r="B415" s="5"/>
      <c r="C415" s="33"/>
      <c r="D415" s="34"/>
      <c r="E415" s="33"/>
      <c r="G415" s="6"/>
      <c r="H415" s="6"/>
    </row>
    <row r="416" ht="15.75" customHeight="1">
      <c r="B416" s="5"/>
      <c r="C416" s="33"/>
      <c r="D416" s="34"/>
      <c r="E416" s="33"/>
      <c r="G416" s="6"/>
      <c r="H416" s="6"/>
    </row>
    <row r="417" ht="15.75" customHeight="1">
      <c r="B417" s="5"/>
      <c r="C417" s="33"/>
      <c r="D417" s="34"/>
      <c r="E417" s="33"/>
      <c r="G417" s="6"/>
      <c r="H417" s="6"/>
    </row>
    <row r="418" ht="15.75" customHeight="1">
      <c r="B418" s="5"/>
      <c r="C418" s="33"/>
      <c r="D418" s="34"/>
      <c r="E418" s="33"/>
      <c r="G418" s="6"/>
      <c r="H418" s="6"/>
    </row>
    <row r="419" ht="15.75" customHeight="1">
      <c r="B419" s="5"/>
      <c r="C419" s="33"/>
      <c r="D419" s="34"/>
      <c r="E419" s="33"/>
      <c r="G419" s="6"/>
      <c r="H419" s="6"/>
    </row>
    <row r="420" ht="15.75" customHeight="1">
      <c r="B420" s="5"/>
      <c r="C420" s="33"/>
      <c r="D420" s="34"/>
      <c r="E420" s="33"/>
      <c r="G420" s="6"/>
      <c r="H420" s="6"/>
    </row>
    <row r="421" ht="15.75" customHeight="1">
      <c r="B421" s="5"/>
      <c r="C421" s="33"/>
      <c r="D421" s="34"/>
      <c r="E421" s="33"/>
      <c r="G421" s="6"/>
      <c r="H421" s="6"/>
    </row>
    <row r="422" ht="15.75" customHeight="1">
      <c r="B422" s="5"/>
      <c r="C422" s="33"/>
      <c r="D422" s="34"/>
      <c r="E422" s="33"/>
      <c r="G422" s="6"/>
      <c r="H422" s="6"/>
    </row>
    <row r="423" ht="15.75" customHeight="1">
      <c r="B423" s="5"/>
      <c r="C423" s="33"/>
      <c r="D423" s="34"/>
      <c r="E423" s="33"/>
      <c r="G423" s="6"/>
      <c r="H423" s="6"/>
    </row>
    <row r="424" ht="15.75" customHeight="1">
      <c r="B424" s="5"/>
      <c r="C424" s="33"/>
      <c r="D424" s="34"/>
      <c r="E424" s="33"/>
      <c r="G424" s="6"/>
      <c r="H424" s="6"/>
    </row>
    <row r="425" ht="15.75" customHeight="1">
      <c r="B425" s="5"/>
      <c r="C425" s="33"/>
      <c r="D425" s="34"/>
      <c r="E425" s="33"/>
      <c r="G425" s="6"/>
      <c r="H425" s="6"/>
    </row>
    <row r="426" ht="15.75" customHeight="1">
      <c r="B426" s="5"/>
      <c r="C426" s="33"/>
      <c r="D426" s="34"/>
      <c r="E426" s="33"/>
      <c r="G426" s="6"/>
      <c r="H426" s="6"/>
    </row>
    <row r="427" ht="15.75" customHeight="1">
      <c r="B427" s="5"/>
      <c r="C427" s="33"/>
      <c r="D427" s="34"/>
      <c r="E427" s="33"/>
      <c r="G427" s="6"/>
      <c r="H427" s="6"/>
    </row>
    <row r="428" ht="15.75" customHeight="1">
      <c r="B428" s="5"/>
      <c r="C428" s="33"/>
      <c r="D428" s="34"/>
      <c r="E428" s="33"/>
      <c r="G428" s="6"/>
      <c r="H428" s="6"/>
    </row>
    <row r="429" ht="15.75" customHeight="1">
      <c r="B429" s="5"/>
      <c r="C429" s="33"/>
      <c r="D429" s="34"/>
      <c r="E429" s="33"/>
      <c r="G429" s="6"/>
      <c r="H429" s="6"/>
    </row>
    <row r="430" ht="15.75" customHeight="1">
      <c r="B430" s="5"/>
      <c r="C430" s="33"/>
      <c r="D430" s="34"/>
      <c r="E430" s="33"/>
      <c r="G430" s="6"/>
      <c r="H430" s="6"/>
    </row>
    <row r="431" ht="15.75" customHeight="1">
      <c r="B431" s="5"/>
      <c r="C431" s="33"/>
      <c r="D431" s="34"/>
      <c r="E431" s="33"/>
      <c r="G431" s="6"/>
      <c r="H431" s="6"/>
    </row>
    <row r="432" ht="15.75" customHeight="1">
      <c r="B432" s="5"/>
      <c r="C432" s="33"/>
      <c r="D432" s="34"/>
      <c r="E432" s="33"/>
      <c r="G432" s="6"/>
      <c r="H432" s="6"/>
    </row>
    <row r="433" ht="15.75" customHeight="1">
      <c r="B433" s="5"/>
      <c r="C433" s="33"/>
      <c r="D433" s="34"/>
      <c r="E433" s="33"/>
      <c r="G433" s="6"/>
      <c r="H433" s="6"/>
    </row>
    <row r="434" ht="15.75" customHeight="1">
      <c r="B434" s="5"/>
      <c r="C434" s="33"/>
      <c r="D434" s="34"/>
      <c r="E434" s="33"/>
      <c r="G434" s="6"/>
      <c r="H434" s="6"/>
    </row>
    <row r="435" ht="15.75" customHeight="1">
      <c r="B435" s="5"/>
      <c r="C435" s="33"/>
      <c r="D435" s="34"/>
      <c r="E435" s="33"/>
      <c r="G435" s="6"/>
      <c r="H435" s="6"/>
    </row>
    <row r="436" ht="15.75" customHeight="1">
      <c r="B436" s="5"/>
      <c r="C436" s="33"/>
      <c r="D436" s="34"/>
      <c r="E436" s="33"/>
      <c r="G436" s="6"/>
      <c r="H436" s="6"/>
    </row>
    <row r="437" ht="15.75" customHeight="1">
      <c r="B437" s="5"/>
      <c r="C437" s="33"/>
      <c r="D437" s="34"/>
      <c r="E437" s="33"/>
      <c r="G437" s="6"/>
      <c r="H437" s="6"/>
    </row>
    <row r="438" ht="15.75" customHeight="1">
      <c r="B438" s="5"/>
      <c r="C438" s="33"/>
      <c r="D438" s="34"/>
      <c r="E438" s="33"/>
      <c r="G438" s="6"/>
      <c r="H438" s="6"/>
    </row>
    <row r="439" ht="15.75" customHeight="1">
      <c r="B439" s="5"/>
      <c r="C439" s="33"/>
      <c r="D439" s="34"/>
      <c r="E439" s="33"/>
      <c r="G439" s="6"/>
      <c r="H439" s="6"/>
    </row>
    <row r="440" ht="15.75" customHeight="1">
      <c r="B440" s="5"/>
      <c r="C440" s="33"/>
      <c r="D440" s="34"/>
      <c r="E440" s="33"/>
      <c r="G440" s="6"/>
      <c r="H440" s="6"/>
    </row>
    <row r="441" ht="15.75" customHeight="1">
      <c r="B441" s="5"/>
      <c r="C441" s="33"/>
      <c r="D441" s="34"/>
      <c r="E441" s="33"/>
      <c r="G441" s="6"/>
      <c r="H441" s="6"/>
    </row>
    <row r="442" ht="15.75" customHeight="1">
      <c r="B442" s="5"/>
      <c r="C442" s="33"/>
      <c r="D442" s="34"/>
      <c r="E442" s="33"/>
      <c r="G442" s="6"/>
      <c r="H442" s="6"/>
    </row>
    <row r="443" ht="15.75" customHeight="1">
      <c r="B443" s="5"/>
      <c r="C443" s="33"/>
      <c r="D443" s="34"/>
      <c r="E443" s="33"/>
      <c r="G443" s="6"/>
      <c r="H443" s="6"/>
    </row>
    <row r="444" ht="15.75" customHeight="1">
      <c r="B444" s="5"/>
      <c r="C444" s="33"/>
      <c r="D444" s="34"/>
      <c r="E444" s="33"/>
      <c r="G444" s="6"/>
      <c r="H444" s="6"/>
    </row>
    <row r="445" ht="15.75" customHeight="1">
      <c r="B445" s="5"/>
      <c r="C445" s="33"/>
      <c r="D445" s="34"/>
      <c r="E445" s="33"/>
      <c r="G445" s="6"/>
      <c r="H445" s="6"/>
    </row>
    <row r="446" ht="15.75" customHeight="1">
      <c r="B446" s="5"/>
      <c r="C446" s="33"/>
      <c r="D446" s="34"/>
      <c r="E446" s="33"/>
      <c r="G446" s="6"/>
      <c r="H446" s="6"/>
    </row>
    <row r="447" ht="15.75" customHeight="1">
      <c r="B447" s="5"/>
      <c r="C447" s="33"/>
      <c r="D447" s="34"/>
      <c r="E447" s="33"/>
      <c r="G447" s="6"/>
      <c r="H447" s="6"/>
    </row>
    <row r="448" ht="15.75" customHeight="1">
      <c r="B448" s="5"/>
      <c r="C448" s="33"/>
      <c r="D448" s="34"/>
      <c r="E448" s="33"/>
      <c r="G448" s="6"/>
      <c r="H448" s="6"/>
    </row>
    <row r="449" ht="15.75" customHeight="1">
      <c r="B449" s="5"/>
      <c r="C449" s="33"/>
      <c r="D449" s="34"/>
      <c r="E449" s="33"/>
      <c r="G449" s="6"/>
      <c r="H449" s="6"/>
    </row>
    <row r="450" ht="15.75" customHeight="1">
      <c r="B450" s="5"/>
      <c r="C450" s="33"/>
      <c r="D450" s="34"/>
      <c r="E450" s="33"/>
      <c r="G450" s="6"/>
      <c r="H450" s="6"/>
    </row>
    <row r="451" ht="15.75" customHeight="1">
      <c r="B451" s="5"/>
      <c r="C451" s="33"/>
      <c r="D451" s="34"/>
      <c r="E451" s="33"/>
      <c r="G451" s="6"/>
      <c r="H451" s="6"/>
    </row>
    <row r="452" ht="15.75" customHeight="1">
      <c r="B452" s="5"/>
      <c r="C452" s="33"/>
      <c r="D452" s="34"/>
      <c r="E452" s="33"/>
      <c r="G452" s="6"/>
      <c r="H452" s="6"/>
    </row>
    <row r="453" ht="15.75" customHeight="1">
      <c r="B453" s="5"/>
      <c r="C453" s="33"/>
      <c r="D453" s="34"/>
      <c r="E453" s="33"/>
      <c r="G453" s="6"/>
      <c r="H453" s="6"/>
    </row>
    <row r="454" ht="15.75" customHeight="1">
      <c r="B454" s="5"/>
      <c r="C454" s="33"/>
      <c r="D454" s="34"/>
      <c r="E454" s="33"/>
      <c r="G454" s="6"/>
      <c r="H454" s="6"/>
    </row>
    <row r="455" ht="15.75" customHeight="1">
      <c r="B455" s="5"/>
      <c r="C455" s="33"/>
      <c r="D455" s="34"/>
      <c r="E455" s="33"/>
      <c r="G455" s="6"/>
      <c r="H455" s="6"/>
    </row>
    <row r="456" ht="15.75" customHeight="1">
      <c r="B456" s="5"/>
      <c r="C456" s="33"/>
      <c r="D456" s="34"/>
      <c r="E456" s="33"/>
      <c r="G456" s="6"/>
      <c r="H456" s="6"/>
    </row>
    <row r="457" ht="15.75" customHeight="1">
      <c r="B457" s="5"/>
      <c r="C457" s="33"/>
      <c r="D457" s="34"/>
      <c r="E457" s="33"/>
      <c r="G457" s="6"/>
      <c r="H457" s="6"/>
    </row>
    <row r="458" ht="15.75" customHeight="1">
      <c r="B458" s="5"/>
      <c r="C458" s="33"/>
      <c r="D458" s="34"/>
      <c r="E458" s="33"/>
      <c r="G458" s="6"/>
      <c r="H458" s="6"/>
    </row>
    <row r="459" ht="15.75" customHeight="1">
      <c r="B459" s="5"/>
      <c r="C459" s="33"/>
      <c r="D459" s="34"/>
      <c r="E459" s="33"/>
      <c r="G459" s="6"/>
      <c r="H459" s="6"/>
    </row>
    <row r="460" ht="15.75" customHeight="1">
      <c r="B460" s="5"/>
      <c r="D460" s="6"/>
      <c r="G460" s="6"/>
      <c r="H460" s="6"/>
    </row>
    <row r="461" ht="15.75" customHeight="1">
      <c r="B461" s="5"/>
      <c r="D461" s="6"/>
      <c r="G461" s="6"/>
      <c r="H461" s="6"/>
    </row>
    <row r="462" ht="15.75" customHeight="1">
      <c r="B462" s="5"/>
      <c r="D462" s="6"/>
      <c r="G462" s="6"/>
      <c r="H462" s="6"/>
    </row>
    <row r="463" ht="15.75" customHeight="1">
      <c r="B463" s="5"/>
      <c r="D463" s="6"/>
      <c r="G463" s="6"/>
      <c r="H463" s="6"/>
    </row>
    <row r="464" ht="15.75" customHeight="1">
      <c r="B464" s="5"/>
      <c r="D464" s="6"/>
      <c r="G464" s="6"/>
      <c r="H464" s="6"/>
    </row>
    <row r="465" ht="15.75" customHeight="1">
      <c r="B465" s="5"/>
      <c r="D465" s="6"/>
      <c r="G465" s="6"/>
      <c r="H465" s="6"/>
    </row>
    <row r="466" ht="15.75" customHeight="1">
      <c r="B466" s="5"/>
      <c r="D466" s="6"/>
      <c r="G466" s="6"/>
      <c r="H466" s="6"/>
    </row>
    <row r="467" ht="15.75" customHeight="1">
      <c r="B467" s="5"/>
      <c r="D467" s="6"/>
      <c r="G467" s="6"/>
      <c r="H467" s="6"/>
    </row>
    <row r="468" ht="15.75" customHeight="1">
      <c r="B468" s="5"/>
      <c r="D468" s="6"/>
      <c r="G468" s="6"/>
      <c r="H468" s="6"/>
    </row>
    <row r="469" ht="15.75" customHeight="1">
      <c r="B469" s="5"/>
      <c r="D469" s="6"/>
      <c r="G469" s="6"/>
      <c r="H469" s="6"/>
    </row>
    <row r="470" ht="15.75" customHeight="1">
      <c r="B470" s="5"/>
      <c r="D470" s="6"/>
      <c r="G470" s="6"/>
      <c r="H470" s="6"/>
    </row>
    <row r="471" ht="15.75" customHeight="1">
      <c r="B471" s="5"/>
      <c r="D471" s="6"/>
      <c r="G471" s="6"/>
      <c r="H471" s="6"/>
    </row>
    <row r="472" ht="15.75" customHeight="1">
      <c r="B472" s="5"/>
      <c r="D472" s="6"/>
      <c r="G472" s="6"/>
      <c r="H472" s="6"/>
    </row>
    <row r="473" ht="15.75" customHeight="1">
      <c r="B473" s="5"/>
      <c r="D473" s="6"/>
      <c r="G473" s="6"/>
      <c r="H473" s="6"/>
    </row>
    <row r="474" ht="15.75" customHeight="1">
      <c r="B474" s="5"/>
      <c r="D474" s="6"/>
      <c r="G474" s="6"/>
      <c r="H474" s="6"/>
    </row>
    <row r="475" ht="15.75" customHeight="1">
      <c r="B475" s="5"/>
      <c r="D475" s="6"/>
      <c r="G475" s="6"/>
      <c r="H475" s="6"/>
    </row>
    <row r="476" ht="15.75" customHeight="1">
      <c r="B476" s="5"/>
      <c r="D476" s="6"/>
      <c r="G476" s="6"/>
      <c r="H476" s="6"/>
    </row>
    <row r="477" ht="15.75" customHeight="1">
      <c r="B477" s="5"/>
      <c r="D477" s="6"/>
      <c r="G477" s="6"/>
      <c r="H477" s="6"/>
    </row>
    <row r="478" ht="15.75" customHeight="1">
      <c r="B478" s="5"/>
      <c r="D478" s="6"/>
      <c r="G478" s="6"/>
      <c r="H478" s="6"/>
    </row>
    <row r="479" ht="15.75" customHeight="1">
      <c r="B479" s="5"/>
      <c r="D479" s="6"/>
      <c r="G479" s="6"/>
      <c r="H479" s="6"/>
    </row>
    <row r="480" ht="15.75" customHeight="1">
      <c r="B480" s="5"/>
      <c r="D480" s="6"/>
      <c r="G480" s="6"/>
      <c r="H480" s="6"/>
    </row>
    <row r="481" ht="15.75" customHeight="1">
      <c r="B481" s="5"/>
      <c r="D481" s="6"/>
      <c r="G481" s="6"/>
      <c r="H481" s="6"/>
    </row>
    <row r="482" ht="15.75" customHeight="1">
      <c r="B482" s="5"/>
      <c r="D482" s="6"/>
      <c r="G482" s="6"/>
      <c r="H482" s="6"/>
    </row>
    <row r="483" ht="15.75" customHeight="1">
      <c r="B483" s="5"/>
      <c r="D483" s="6"/>
      <c r="G483" s="6"/>
      <c r="H483" s="6"/>
    </row>
    <row r="484" ht="15.75" customHeight="1">
      <c r="B484" s="5"/>
      <c r="D484" s="6"/>
      <c r="G484" s="6"/>
      <c r="H484" s="6"/>
    </row>
    <row r="485" ht="15.75" customHeight="1">
      <c r="B485" s="5"/>
      <c r="D485" s="6"/>
      <c r="G485" s="6"/>
      <c r="H485" s="6"/>
    </row>
    <row r="486" ht="15.75" customHeight="1">
      <c r="B486" s="5"/>
      <c r="D486" s="6"/>
      <c r="G486" s="6"/>
      <c r="H486" s="6"/>
    </row>
    <row r="487" ht="15.75" customHeight="1">
      <c r="B487" s="5"/>
      <c r="D487" s="6"/>
      <c r="G487" s="6"/>
      <c r="H487" s="6"/>
    </row>
    <row r="488" ht="15.75" customHeight="1">
      <c r="B488" s="5"/>
      <c r="D488" s="6"/>
      <c r="G488" s="6"/>
      <c r="H488" s="6"/>
    </row>
    <row r="489" ht="15.75" customHeight="1">
      <c r="B489" s="5"/>
      <c r="D489" s="6"/>
      <c r="G489" s="6"/>
      <c r="H489" s="6"/>
    </row>
    <row r="490" ht="15.75" customHeight="1">
      <c r="B490" s="5"/>
      <c r="D490" s="6"/>
      <c r="G490" s="6"/>
      <c r="H490" s="6"/>
    </row>
    <row r="491" ht="15.75" customHeight="1">
      <c r="B491" s="5"/>
      <c r="D491" s="6"/>
      <c r="G491" s="6"/>
      <c r="H491" s="6"/>
    </row>
    <row r="492" ht="15.75" customHeight="1">
      <c r="B492" s="5"/>
      <c r="D492" s="6"/>
      <c r="G492" s="6"/>
      <c r="H492" s="6"/>
    </row>
    <row r="493" ht="15.75" customHeight="1">
      <c r="B493" s="5"/>
      <c r="D493" s="6"/>
      <c r="G493" s="6"/>
      <c r="H493" s="6"/>
    </row>
    <row r="494" ht="15.75" customHeight="1">
      <c r="B494" s="5"/>
      <c r="D494" s="6"/>
      <c r="G494" s="6"/>
      <c r="H494" s="6"/>
    </row>
    <row r="495" ht="15.75" customHeight="1">
      <c r="B495" s="5"/>
      <c r="D495" s="6"/>
      <c r="G495" s="6"/>
      <c r="H495" s="6"/>
    </row>
    <row r="496" ht="15.75" customHeight="1">
      <c r="B496" s="5"/>
      <c r="D496" s="6"/>
      <c r="G496" s="6"/>
      <c r="H496" s="6"/>
    </row>
    <row r="497" ht="15.75" customHeight="1">
      <c r="B497" s="5"/>
      <c r="D497" s="6"/>
      <c r="G497" s="6"/>
      <c r="H497" s="6"/>
    </row>
    <row r="498" ht="15.75" customHeight="1">
      <c r="B498" s="5"/>
      <c r="D498" s="6"/>
      <c r="G498" s="6"/>
      <c r="H498" s="6"/>
    </row>
    <row r="499" ht="15.75" customHeight="1">
      <c r="B499" s="5"/>
      <c r="D499" s="6"/>
      <c r="G499" s="6"/>
      <c r="H499" s="6"/>
    </row>
    <row r="500" ht="15.75" customHeight="1">
      <c r="B500" s="5"/>
      <c r="D500" s="6"/>
      <c r="G500" s="6"/>
      <c r="H500" s="6"/>
    </row>
    <row r="501" ht="15.75" customHeight="1">
      <c r="B501" s="5"/>
      <c r="D501" s="6"/>
      <c r="G501" s="6"/>
      <c r="H501" s="6"/>
    </row>
    <row r="502" ht="15.75" customHeight="1">
      <c r="B502" s="5"/>
      <c r="D502" s="6"/>
      <c r="G502" s="6"/>
      <c r="H502" s="6"/>
    </row>
    <row r="503" ht="15.75" customHeight="1">
      <c r="B503" s="5"/>
      <c r="D503" s="6"/>
      <c r="G503" s="6"/>
      <c r="H503" s="6"/>
    </row>
    <row r="504" ht="15.75" customHeight="1">
      <c r="B504" s="5"/>
      <c r="D504" s="6"/>
      <c r="G504" s="6"/>
      <c r="H504" s="6"/>
    </row>
    <row r="505" ht="15.75" customHeight="1">
      <c r="B505" s="5"/>
      <c r="D505" s="6"/>
      <c r="G505" s="6"/>
      <c r="H505" s="6"/>
    </row>
    <row r="506" ht="15.75" customHeight="1">
      <c r="B506" s="5"/>
      <c r="D506" s="6"/>
      <c r="G506" s="6"/>
      <c r="H506" s="6"/>
    </row>
    <row r="507" ht="15.75" customHeight="1">
      <c r="B507" s="5"/>
      <c r="D507" s="6"/>
      <c r="G507" s="6"/>
      <c r="H507" s="6"/>
    </row>
    <row r="508" ht="15.75" customHeight="1">
      <c r="B508" s="5"/>
      <c r="D508" s="6"/>
      <c r="G508" s="6"/>
      <c r="H508" s="6"/>
    </row>
    <row r="509" ht="15.75" customHeight="1">
      <c r="B509" s="5"/>
      <c r="D509" s="6"/>
      <c r="G509" s="6"/>
      <c r="H509" s="6"/>
    </row>
    <row r="510" ht="15.75" customHeight="1">
      <c r="B510" s="5"/>
      <c r="D510" s="6"/>
      <c r="G510" s="6"/>
      <c r="H510" s="6"/>
    </row>
    <row r="511" ht="15.75" customHeight="1">
      <c r="B511" s="5"/>
      <c r="D511" s="6"/>
      <c r="G511" s="6"/>
      <c r="H511" s="6"/>
    </row>
    <row r="512" ht="15.75" customHeight="1">
      <c r="B512" s="5"/>
      <c r="D512" s="6"/>
      <c r="G512" s="6"/>
      <c r="H512" s="6"/>
    </row>
    <row r="513" ht="15.75" customHeight="1">
      <c r="B513" s="5"/>
      <c r="D513" s="6"/>
      <c r="G513" s="6"/>
      <c r="H513" s="6"/>
    </row>
    <row r="514" ht="15.75" customHeight="1">
      <c r="B514" s="5"/>
      <c r="D514" s="6"/>
      <c r="G514" s="6"/>
      <c r="H514" s="6"/>
    </row>
    <row r="515" ht="15.75" customHeight="1">
      <c r="B515" s="5"/>
      <c r="D515" s="6"/>
      <c r="G515" s="6"/>
      <c r="H515" s="6"/>
    </row>
    <row r="516" ht="15.75" customHeight="1">
      <c r="B516" s="5"/>
      <c r="D516" s="6"/>
      <c r="G516" s="6"/>
      <c r="H516" s="6"/>
    </row>
    <row r="517" ht="15.75" customHeight="1">
      <c r="B517" s="5"/>
      <c r="D517" s="6"/>
      <c r="G517" s="6"/>
      <c r="H517" s="6"/>
    </row>
    <row r="518" ht="15.75" customHeight="1">
      <c r="B518" s="5"/>
      <c r="D518" s="6"/>
      <c r="G518" s="6"/>
      <c r="H518" s="6"/>
    </row>
    <row r="519" ht="15.75" customHeight="1">
      <c r="B519" s="5"/>
      <c r="D519" s="6"/>
      <c r="G519" s="6"/>
      <c r="H519" s="6"/>
    </row>
    <row r="520" ht="15.75" customHeight="1">
      <c r="B520" s="5"/>
      <c r="D520" s="6"/>
      <c r="G520" s="6"/>
      <c r="H520" s="6"/>
    </row>
    <row r="521" ht="15.75" customHeight="1">
      <c r="B521" s="5"/>
      <c r="D521" s="6"/>
      <c r="G521" s="6"/>
      <c r="H521" s="6"/>
    </row>
    <row r="522" ht="15.75" customHeight="1">
      <c r="B522" s="5"/>
      <c r="D522" s="6"/>
      <c r="G522" s="6"/>
      <c r="H522" s="6"/>
    </row>
    <row r="523" ht="15.75" customHeight="1">
      <c r="B523" s="5"/>
      <c r="D523" s="6"/>
      <c r="G523" s="6"/>
      <c r="H523" s="6"/>
    </row>
    <row r="524" ht="15.75" customHeight="1">
      <c r="B524" s="5"/>
      <c r="D524" s="6"/>
      <c r="G524" s="6"/>
      <c r="H524" s="6"/>
    </row>
    <row r="525" ht="15.75" customHeight="1">
      <c r="B525" s="5"/>
      <c r="D525" s="6"/>
      <c r="G525" s="6"/>
      <c r="H525" s="6"/>
    </row>
    <row r="526" ht="15.75" customHeight="1">
      <c r="B526" s="5"/>
      <c r="D526" s="6"/>
      <c r="G526" s="6"/>
      <c r="H526" s="6"/>
    </row>
    <row r="527" ht="15.75" customHeight="1">
      <c r="B527" s="5"/>
      <c r="D527" s="6"/>
      <c r="G527" s="6"/>
      <c r="H527" s="6"/>
    </row>
    <row r="528" ht="15.75" customHeight="1">
      <c r="B528" s="5"/>
      <c r="D528" s="6"/>
      <c r="G528" s="6"/>
      <c r="H528" s="6"/>
    </row>
    <row r="529" ht="15.75" customHeight="1">
      <c r="B529" s="5"/>
      <c r="D529" s="6"/>
      <c r="G529" s="6"/>
      <c r="H529" s="6"/>
    </row>
    <row r="530" ht="15.75" customHeight="1">
      <c r="B530" s="5"/>
      <c r="D530" s="6"/>
      <c r="G530" s="6"/>
      <c r="H530" s="6"/>
    </row>
    <row r="531" ht="15.75" customHeight="1">
      <c r="B531" s="5"/>
      <c r="D531" s="6"/>
      <c r="G531" s="6"/>
      <c r="H531" s="6"/>
    </row>
    <row r="532" ht="15.75" customHeight="1">
      <c r="B532" s="5"/>
      <c r="D532" s="6"/>
      <c r="G532" s="6"/>
      <c r="H532" s="6"/>
    </row>
    <row r="533" ht="15.75" customHeight="1">
      <c r="B533" s="5"/>
      <c r="D533" s="6"/>
      <c r="G533" s="6"/>
      <c r="H533" s="6"/>
    </row>
    <row r="534" ht="15.75" customHeight="1">
      <c r="B534" s="5"/>
      <c r="D534" s="6"/>
      <c r="G534" s="6"/>
      <c r="H534" s="6"/>
    </row>
    <row r="535" ht="15.75" customHeight="1">
      <c r="B535" s="5"/>
      <c r="D535" s="6"/>
      <c r="G535" s="6"/>
      <c r="H535" s="6"/>
    </row>
    <row r="536" ht="15.75" customHeight="1">
      <c r="B536" s="5"/>
      <c r="D536" s="6"/>
      <c r="G536" s="6"/>
      <c r="H536" s="6"/>
    </row>
    <row r="537" ht="15.75" customHeight="1">
      <c r="B537" s="5"/>
      <c r="D537" s="6"/>
      <c r="G537" s="6"/>
      <c r="H537" s="6"/>
    </row>
    <row r="538" ht="15.75" customHeight="1">
      <c r="B538" s="5"/>
      <c r="D538" s="6"/>
      <c r="G538" s="6"/>
      <c r="H538" s="6"/>
    </row>
    <row r="539" ht="15.75" customHeight="1">
      <c r="B539" s="5"/>
      <c r="D539" s="6"/>
      <c r="G539" s="6"/>
      <c r="H539" s="6"/>
    </row>
    <row r="540" ht="15.75" customHeight="1">
      <c r="B540" s="5"/>
      <c r="D540" s="6"/>
      <c r="G540" s="6"/>
      <c r="H540" s="6"/>
    </row>
    <row r="541" ht="15.75" customHeight="1">
      <c r="B541" s="5"/>
      <c r="D541" s="6"/>
      <c r="G541" s="6"/>
      <c r="H541" s="6"/>
    </row>
    <row r="542" ht="15.75" customHeight="1">
      <c r="B542" s="5"/>
      <c r="D542" s="6"/>
      <c r="G542" s="6"/>
      <c r="H542" s="6"/>
    </row>
    <row r="543" ht="15.75" customHeight="1">
      <c r="B543" s="5"/>
      <c r="D543" s="6"/>
      <c r="G543" s="6"/>
      <c r="H543" s="6"/>
    </row>
    <row r="544" ht="15.75" customHeight="1">
      <c r="B544" s="5"/>
      <c r="D544" s="6"/>
      <c r="G544" s="6"/>
      <c r="H544" s="6"/>
    </row>
    <row r="545" ht="15.75" customHeight="1">
      <c r="B545" s="5"/>
      <c r="D545" s="6"/>
      <c r="G545" s="6"/>
      <c r="H545" s="6"/>
    </row>
    <row r="546" ht="15.75" customHeight="1">
      <c r="B546" s="5"/>
      <c r="D546" s="6"/>
      <c r="G546" s="6"/>
      <c r="H546" s="6"/>
    </row>
    <row r="547" ht="15.75" customHeight="1">
      <c r="B547" s="5"/>
      <c r="D547" s="6"/>
      <c r="G547" s="6"/>
      <c r="H547" s="6"/>
    </row>
    <row r="548" ht="15.75" customHeight="1">
      <c r="B548" s="5"/>
      <c r="D548" s="6"/>
      <c r="G548" s="6"/>
      <c r="H548" s="6"/>
    </row>
    <row r="549" ht="15.75" customHeight="1">
      <c r="B549" s="5"/>
      <c r="D549" s="6"/>
      <c r="G549" s="6"/>
      <c r="H549" s="6"/>
    </row>
    <row r="550" ht="15.75" customHeight="1">
      <c r="B550" s="5"/>
      <c r="D550" s="6"/>
      <c r="G550" s="6"/>
      <c r="H550" s="6"/>
    </row>
    <row r="551" ht="15.75" customHeight="1">
      <c r="B551" s="5"/>
      <c r="D551" s="6"/>
      <c r="G551" s="6"/>
      <c r="H551" s="6"/>
    </row>
    <row r="552" ht="15.75" customHeight="1">
      <c r="B552" s="5"/>
      <c r="D552" s="6"/>
      <c r="G552" s="6"/>
      <c r="H552" s="6"/>
    </row>
    <row r="553" ht="15.75" customHeight="1">
      <c r="B553" s="5"/>
      <c r="D553" s="6"/>
      <c r="G553" s="6"/>
      <c r="H553" s="6"/>
    </row>
    <row r="554" ht="15.75" customHeight="1">
      <c r="B554" s="5"/>
      <c r="D554" s="6"/>
      <c r="G554" s="6"/>
      <c r="H554" s="6"/>
    </row>
    <row r="555" ht="15.75" customHeight="1">
      <c r="B555" s="5"/>
      <c r="D555" s="6"/>
      <c r="G555" s="6"/>
      <c r="H555" s="6"/>
    </row>
    <row r="556" ht="15.75" customHeight="1">
      <c r="B556" s="5"/>
      <c r="D556" s="6"/>
      <c r="G556" s="6"/>
      <c r="H556" s="6"/>
    </row>
    <row r="557" ht="15.75" customHeight="1">
      <c r="B557" s="5"/>
      <c r="D557" s="6"/>
      <c r="G557" s="6"/>
      <c r="H557" s="6"/>
    </row>
    <row r="558" ht="15.75" customHeight="1">
      <c r="B558" s="5"/>
      <c r="D558" s="6"/>
      <c r="G558" s="6"/>
      <c r="H558" s="6"/>
    </row>
    <row r="559" ht="15.75" customHeight="1">
      <c r="B559" s="5"/>
      <c r="D559" s="6"/>
      <c r="G559" s="6"/>
      <c r="H559" s="6"/>
    </row>
    <row r="560" ht="15.75" customHeight="1">
      <c r="B560" s="5"/>
      <c r="D560" s="6"/>
      <c r="G560" s="6"/>
      <c r="H560" s="6"/>
    </row>
    <row r="561" ht="15.75" customHeight="1">
      <c r="B561" s="5"/>
      <c r="D561" s="6"/>
      <c r="G561" s="6"/>
      <c r="H561" s="6"/>
    </row>
    <row r="562" ht="15.75" customHeight="1">
      <c r="B562" s="5"/>
      <c r="D562" s="6"/>
      <c r="G562" s="6"/>
      <c r="H562" s="6"/>
    </row>
    <row r="563" ht="15.75" customHeight="1">
      <c r="B563" s="5"/>
      <c r="D563" s="6"/>
      <c r="G563" s="6"/>
      <c r="H563" s="6"/>
    </row>
    <row r="564" ht="15.75" customHeight="1">
      <c r="B564" s="5"/>
      <c r="D564" s="6"/>
      <c r="G564" s="6"/>
      <c r="H564" s="6"/>
    </row>
    <row r="565" ht="15.75" customHeight="1">
      <c r="B565" s="5"/>
      <c r="D565" s="6"/>
      <c r="G565" s="6"/>
      <c r="H565" s="6"/>
    </row>
    <row r="566" ht="15.75" customHeight="1">
      <c r="B566" s="5"/>
      <c r="D566" s="6"/>
      <c r="G566" s="6"/>
      <c r="H566" s="6"/>
    </row>
    <row r="567" ht="15.75" customHeight="1">
      <c r="B567" s="5"/>
      <c r="D567" s="6"/>
      <c r="G567" s="6"/>
      <c r="H567" s="6"/>
    </row>
    <row r="568" ht="15.75" customHeight="1">
      <c r="B568" s="5"/>
      <c r="D568" s="6"/>
      <c r="G568" s="6"/>
      <c r="H568" s="6"/>
    </row>
    <row r="569" ht="15.75" customHeight="1">
      <c r="B569" s="5"/>
      <c r="D569" s="6"/>
      <c r="G569" s="6"/>
      <c r="H569" s="6"/>
    </row>
    <row r="570" ht="15.75" customHeight="1">
      <c r="B570" s="5"/>
      <c r="D570" s="6"/>
      <c r="G570" s="6"/>
      <c r="H570" s="6"/>
    </row>
    <row r="571" ht="15.75" customHeight="1">
      <c r="B571" s="5"/>
      <c r="D571" s="6"/>
      <c r="G571" s="6"/>
      <c r="H571" s="6"/>
    </row>
    <row r="572" ht="15.75" customHeight="1">
      <c r="B572" s="5"/>
      <c r="D572" s="6"/>
      <c r="G572" s="6"/>
      <c r="H572" s="6"/>
    </row>
    <row r="573" ht="15.75" customHeight="1">
      <c r="B573" s="5"/>
      <c r="D573" s="6"/>
      <c r="G573" s="6"/>
      <c r="H573" s="6"/>
    </row>
    <row r="574" ht="15.75" customHeight="1">
      <c r="B574" s="5"/>
      <c r="D574" s="6"/>
      <c r="G574" s="6"/>
      <c r="H574" s="6"/>
    </row>
    <row r="575" ht="15.75" customHeight="1">
      <c r="B575" s="5"/>
      <c r="D575" s="6"/>
      <c r="G575" s="6"/>
      <c r="H575" s="6"/>
    </row>
    <row r="576" ht="15.75" customHeight="1">
      <c r="B576" s="5"/>
      <c r="D576" s="6"/>
      <c r="G576" s="6"/>
      <c r="H576" s="6"/>
    </row>
    <row r="577" ht="15.75" customHeight="1">
      <c r="B577" s="5"/>
      <c r="D577" s="6"/>
      <c r="G577" s="6"/>
      <c r="H577" s="6"/>
    </row>
    <row r="578" ht="15.75" customHeight="1">
      <c r="B578" s="5"/>
      <c r="D578" s="6"/>
      <c r="G578" s="6"/>
      <c r="H578" s="6"/>
    </row>
    <row r="579" ht="15.75" customHeight="1">
      <c r="B579" s="5"/>
      <c r="D579" s="6"/>
      <c r="G579" s="6"/>
      <c r="H579" s="6"/>
    </row>
    <row r="580" ht="15.75" customHeight="1">
      <c r="B580" s="5"/>
      <c r="D580" s="6"/>
      <c r="G580" s="6"/>
      <c r="H580" s="6"/>
    </row>
    <row r="581" ht="15.75" customHeight="1">
      <c r="B581" s="5"/>
      <c r="D581" s="6"/>
      <c r="G581" s="6"/>
      <c r="H581" s="6"/>
    </row>
    <row r="582" ht="15.75" customHeight="1">
      <c r="B582" s="5"/>
      <c r="D582" s="6"/>
      <c r="G582" s="6"/>
      <c r="H582" s="6"/>
    </row>
    <row r="583" ht="15.75" customHeight="1">
      <c r="B583" s="5"/>
      <c r="D583" s="6"/>
      <c r="G583" s="6"/>
      <c r="H583" s="6"/>
    </row>
    <row r="584" ht="15.75" customHeight="1">
      <c r="B584" s="5"/>
      <c r="D584" s="6"/>
      <c r="G584" s="6"/>
      <c r="H584" s="6"/>
    </row>
    <row r="585" ht="15.75" customHeight="1">
      <c r="B585" s="5"/>
      <c r="D585" s="6"/>
      <c r="G585" s="6"/>
      <c r="H585" s="6"/>
    </row>
    <row r="586" ht="15.75" customHeight="1">
      <c r="B586" s="5"/>
      <c r="D586" s="6"/>
      <c r="G586" s="6"/>
      <c r="H586" s="6"/>
    </row>
    <row r="587" ht="15.75" customHeight="1">
      <c r="B587" s="5"/>
      <c r="D587" s="6"/>
      <c r="G587" s="6"/>
      <c r="H587" s="6"/>
    </row>
    <row r="588" ht="15.75" customHeight="1">
      <c r="B588" s="5"/>
      <c r="D588" s="6"/>
      <c r="G588" s="6"/>
      <c r="H588" s="6"/>
    </row>
    <row r="589" ht="15.75" customHeight="1">
      <c r="B589" s="5"/>
      <c r="D589" s="6"/>
      <c r="G589" s="6"/>
      <c r="H589" s="6"/>
    </row>
    <row r="590" ht="15.75" customHeight="1">
      <c r="B590" s="5"/>
      <c r="D590" s="6"/>
      <c r="G590" s="6"/>
      <c r="H590" s="6"/>
    </row>
    <row r="591" ht="15.75" customHeight="1">
      <c r="B591" s="5"/>
      <c r="D591" s="6"/>
      <c r="G591" s="6"/>
      <c r="H591" s="6"/>
    </row>
    <row r="592" ht="15.75" customHeight="1">
      <c r="B592" s="5"/>
      <c r="D592" s="6"/>
      <c r="G592" s="6"/>
      <c r="H592" s="6"/>
    </row>
    <row r="593" ht="15.75" customHeight="1">
      <c r="B593" s="5"/>
      <c r="D593" s="6"/>
      <c r="G593" s="6"/>
      <c r="H593" s="6"/>
    </row>
    <row r="594" ht="15.75" customHeight="1">
      <c r="B594" s="5"/>
      <c r="D594" s="6"/>
      <c r="G594" s="6"/>
      <c r="H594" s="6"/>
    </row>
    <row r="595" ht="15.75" customHeight="1">
      <c r="B595" s="5"/>
      <c r="D595" s="6"/>
      <c r="G595" s="6"/>
      <c r="H595" s="6"/>
    </row>
    <row r="596" ht="15.75" customHeight="1">
      <c r="B596" s="5"/>
      <c r="D596" s="6"/>
      <c r="G596" s="6"/>
      <c r="H596" s="6"/>
    </row>
    <row r="597" ht="15.75" customHeight="1">
      <c r="B597" s="5"/>
      <c r="D597" s="6"/>
      <c r="G597" s="6"/>
      <c r="H597" s="6"/>
    </row>
    <row r="598" ht="15.75" customHeight="1">
      <c r="B598" s="5"/>
      <c r="D598" s="6"/>
      <c r="G598" s="6"/>
      <c r="H598" s="6"/>
    </row>
    <row r="599" ht="15.75" customHeight="1">
      <c r="B599" s="5"/>
      <c r="D599" s="6"/>
      <c r="G599" s="6"/>
      <c r="H599" s="6"/>
    </row>
    <row r="600" ht="15.75" customHeight="1">
      <c r="B600" s="5"/>
      <c r="D600" s="6"/>
      <c r="G600" s="6"/>
      <c r="H600" s="6"/>
    </row>
    <row r="601" ht="15.75" customHeight="1">
      <c r="B601" s="5"/>
      <c r="D601" s="6"/>
      <c r="G601" s="6"/>
      <c r="H601" s="6"/>
    </row>
    <row r="602" ht="15.75" customHeight="1">
      <c r="B602" s="5"/>
      <c r="D602" s="6"/>
      <c r="G602" s="6"/>
      <c r="H602" s="6"/>
    </row>
    <row r="603" ht="15.75" customHeight="1">
      <c r="B603" s="5"/>
      <c r="D603" s="6"/>
      <c r="G603" s="6"/>
      <c r="H603" s="6"/>
    </row>
    <row r="604" ht="15.75" customHeight="1">
      <c r="B604" s="5"/>
      <c r="D604" s="6"/>
      <c r="G604" s="6"/>
      <c r="H604" s="6"/>
    </row>
    <row r="605" ht="15.75" customHeight="1">
      <c r="B605" s="5"/>
      <c r="D605" s="6"/>
      <c r="G605" s="6"/>
      <c r="H605" s="6"/>
    </row>
    <row r="606" ht="15.75" customHeight="1">
      <c r="B606" s="5"/>
      <c r="D606" s="6"/>
      <c r="G606" s="6"/>
      <c r="H606" s="6"/>
    </row>
    <row r="607" ht="15.75" customHeight="1">
      <c r="B607" s="5"/>
      <c r="D607" s="6"/>
      <c r="G607" s="6"/>
      <c r="H607" s="6"/>
    </row>
    <row r="608" ht="15.75" customHeight="1">
      <c r="B608" s="5"/>
      <c r="D608" s="6"/>
      <c r="G608" s="6"/>
      <c r="H608" s="6"/>
    </row>
    <row r="609" ht="15.75" customHeight="1">
      <c r="B609" s="5"/>
      <c r="D609" s="6"/>
      <c r="G609" s="6"/>
      <c r="H609" s="6"/>
    </row>
    <row r="610" ht="15.75" customHeight="1">
      <c r="B610" s="5"/>
      <c r="D610" s="6"/>
      <c r="G610" s="6"/>
      <c r="H610" s="6"/>
    </row>
    <row r="611" ht="15.75" customHeight="1">
      <c r="B611" s="5"/>
      <c r="D611" s="6"/>
      <c r="G611" s="6"/>
      <c r="H611" s="6"/>
    </row>
    <row r="612" ht="15.75" customHeight="1">
      <c r="B612" s="5"/>
      <c r="D612" s="6"/>
      <c r="G612" s="6"/>
      <c r="H612" s="6"/>
    </row>
    <row r="613" ht="15.75" customHeight="1">
      <c r="B613" s="5"/>
      <c r="D613" s="6"/>
      <c r="G613" s="6"/>
      <c r="H613" s="6"/>
    </row>
    <row r="614" ht="15.75" customHeight="1">
      <c r="B614" s="5"/>
      <c r="D614" s="6"/>
      <c r="G614" s="6"/>
      <c r="H614" s="6"/>
    </row>
    <row r="615" ht="15.75" customHeight="1">
      <c r="B615" s="5"/>
      <c r="D615" s="6"/>
      <c r="G615" s="6"/>
      <c r="H615" s="6"/>
    </row>
    <row r="616" ht="15.75" customHeight="1">
      <c r="B616" s="5"/>
      <c r="D616" s="6"/>
      <c r="G616" s="6"/>
      <c r="H616" s="6"/>
    </row>
    <row r="617" ht="15.75" customHeight="1">
      <c r="B617" s="5"/>
      <c r="D617" s="6"/>
      <c r="G617" s="6"/>
      <c r="H617" s="6"/>
    </row>
    <row r="618" ht="15.75" customHeight="1">
      <c r="B618" s="5"/>
      <c r="D618" s="6"/>
      <c r="G618" s="6"/>
      <c r="H618" s="6"/>
    </row>
    <row r="619" ht="15.75" customHeight="1">
      <c r="B619" s="5"/>
      <c r="D619" s="6"/>
      <c r="G619" s="6"/>
      <c r="H619" s="6"/>
    </row>
    <row r="620" ht="15.75" customHeight="1">
      <c r="B620" s="5"/>
      <c r="D620" s="6"/>
      <c r="G620" s="6"/>
      <c r="H620" s="6"/>
    </row>
    <row r="621" ht="15.75" customHeight="1">
      <c r="B621" s="5"/>
      <c r="D621" s="6"/>
      <c r="G621" s="6"/>
      <c r="H621" s="6"/>
    </row>
    <row r="622" ht="15.75" customHeight="1">
      <c r="B622" s="5"/>
      <c r="D622" s="6"/>
      <c r="G622" s="6"/>
      <c r="H622" s="6"/>
    </row>
    <row r="623" ht="15.75" customHeight="1">
      <c r="B623" s="5"/>
      <c r="D623" s="6"/>
      <c r="G623" s="6"/>
      <c r="H623" s="6"/>
    </row>
    <row r="624" ht="15.75" customHeight="1">
      <c r="B624" s="5"/>
      <c r="D624" s="6"/>
      <c r="G624" s="6"/>
      <c r="H624" s="6"/>
    </row>
    <row r="625" ht="15.75" customHeight="1">
      <c r="B625" s="5"/>
      <c r="D625" s="6"/>
      <c r="G625" s="6"/>
      <c r="H625" s="6"/>
    </row>
    <row r="626" ht="15.75" customHeight="1">
      <c r="B626" s="5"/>
      <c r="D626" s="6"/>
      <c r="G626" s="6"/>
      <c r="H626" s="6"/>
    </row>
    <row r="627" ht="15.75" customHeight="1">
      <c r="B627" s="5"/>
      <c r="D627" s="6"/>
      <c r="G627" s="6"/>
      <c r="H627" s="6"/>
    </row>
    <row r="628" ht="15.75" customHeight="1">
      <c r="B628" s="5"/>
      <c r="D628" s="6"/>
      <c r="G628" s="6"/>
      <c r="H628" s="6"/>
    </row>
    <row r="629" ht="15.75" customHeight="1">
      <c r="B629" s="5"/>
      <c r="D629" s="6"/>
      <c r="G629" s="6"/>
      <c r="H629" s="6"/>
    </row>
    <row r="630" ht="15.75" customHeight="1">
      <c r="B630" s="5"/>
      <c r="D630" s="6"/>
      <c r="G630" s="6"/>
      <c r="H630" s="6"/>
    </row>
    <row r="631" ht="15.75" customHeight="1">
      <c r="B631" s="5"/>
      <c r="D631" s="6"/>
      <c r="G631" s="6"/>
      <c r="H631" s="6"/>
    </row>
    <row r="632" ht="15.75" customHeight="1">
      <c r="B632" s="5"/>
      <c r="D632" s="6"/>
      <c r="G632" s="6"/>
      <c r="H632" s="6"/>
    </row>
    <row r="633" ht="15.75" customHeight="1">
      <c r="B633" s="5"/>
      <c r="D633" s="6"/>
      <c r="G633" s="6"/>
      <c r="H633" s="6"/>
    </row>
    <row r="634" ht="15.75" customHeight="1">
      <c r="B634" s="5"/>
      <c r="D634" s="6"/>
      <c r="G634" s="6"/>
      <c r="H634" s="6"/>
    </row>
    <row r="635" ht="15.75" customHeight="1">
      <c r="B635" s="5"/>
      <c r="D635" s="6"/>
      <c r="G635" s="6"/>
      <c r="H635" s="6"/>
    </row>
    <row r="636" ht="15.75" customHeight="1">
      <c r="B636" s="5"/>
      <c r="D636" s="6"/>
      <c r="G636" s="6"/>
      <c r="H636" s="6"/>
    </row>
    <row r="637" ht="15.75" customHeight="1">
      <c r="B637" s="5"/>
      <c r="D637" s="6"/>
      <c r="G637" s="6"/>
      <c r="H637" s="6"/>
    </row>
    <row r="638" ht="15.75" customHeight="1">
      <c r="B638" s="5"/>
      <c r="D638" s="6"/>
      <c r="G638" s="6"/>
      <c r="H638" s="6"/>
    </row>
    <row r="639" ht="15.75" customHeight="1">
      <c r="B639" s="5"/>
      <c r="D639" s="6"/>
      <c r="G639" s="6"/>
      <c r="H639" s="6"/>
    </row>
    <row r="640" ht="15.75" customHeight="1">
      <c r="B640" s="5"/>
      <c r="D640" s="6"/>
      <c r="G640" s="6"/>
      <c r="H640" s="6"/>
    </row>
    <row r="641" ht="15.75" customHeight="1">
      <c r="B641" s="5"/>
      <c r="D641" s="6"/>
      <c r="G641" s="6"/>
      <c r="H641" s="6"/>
    </row>
    <row r="642" ht="15.75" customHeight="1">
      <c r="B642" s="5"/>
      <c r="D642" s="6"/>
      <c r="G642" s="6"/>
      <c r="H642" s="6"/>
    </row>
    <row r="643" ht="15.75" customHeight="1">
      <c r="B643" s="5"/>
      <c r="D643" s="6"/>
      <c r="G643" s="6"/>
      <c r="H643" s="6"/>
    </row>
    <row r="644" ht="15.75" customHeight="1">
      <c r="B644" s="5"/>
      <c r="D644" s="6"/>
      <c r="G644" s="6"/>
      <c r="H644" s="6"/>
    </row>
    <row r="645" ht="15.75" customHeight="1">
      <c r="B645" s="5"/>
      <c r="D645" s="6"/>
      <c r="G645" s="6"/>
      <c r="H645" s="6"/>
    </row>
    <row r="646" ht="15.75" customHeight="1">
      <c r="B646" s="5"/>
      <c r="D646" s="6"/>
      <c r="G646" s="6"/>
      <c r="H646" s="6"/>
    </row>
    <row r="647" ht="15.75" customHeight="1">
      <c r="B647" s="5"/>
      <c r="D647" s="6"/>
      <c r="G647" s="6"/>
      <c r="H647" s="6"/>
    </row>
    <row r="648" ht="15.75" customHeight="1">
      <c r="B648" s="5"/>
      <c r="D648" s="6"/>
      <c r="G648" s="6"/>
      <c r="H648" s="6"/>
    </row>
    <row r="649" ht="15.75" customHeight="1">
      <c r="B649" s="5"/>
      <c r="D649" s="6"/>
      <c r="G649" s="6"/>
      <c r="H649" s="6"/>
    </row>
    <row r="650" ht="15.75" customHeight="1">
      <c r="B650" s="5"/>
      <c r="D650" s="6"/>
      <c r="G650" s="6"/>
      <c r="H650" s="6"/>
    </row>
    <row r="651" ht="15.75" customHeight="1">
      <c r="B651" s="5"/>
      <c r="D651" s="6"/>
      <c r="G651" s="6"/>
      <c r="H651" s="6"/>
    </row>
    <row r="652" ht="15.75" customHeight="1">
      <c r="B652" s="5"/>
      <c r="D652" s="6"/>
      <c r="G652" s="6"/>
      <c r="H652" s="6"/>
    </row>
    <row r="653" ht="15.75" customHeight="1">
      <c r="B653" s="5"/>
      <c r="D653" s="6"/>
      <c r="G653" s="6"/>
      <c r="H653" s="6"/>
    </row>
    <row r="654" ht="15.75" customHeight="1">
      <c r="B654" s="5"/>
      <c r="D654" s="6"/>
      <c r="G654" s="6"/>
      <c r="H654" s="6"/>
    </row>
    <row r="655" ht="15.75" customHeight="1">
      <c r="B655" s="5"/>
      <c r="D655" s="6"/>
      <c r="G655" s="6"/>
      <c r="H655" s="6"/>
    </row>
    <row r="656" ht="15.75" customHeight="1">
      <c r="B656" s="5"/>
      <c r="D656" s="6"/>
      <c r="G656" s="6"/>
      <c r="H656" s="6"/>
    </row>
    <row r="657" ht="15.75" customHeight="1">
      <c r="B657" s="5"/>
      <c r="D657" s="6"/>
      <c r="G657" s="6"/>
      <c r="H657" s="6"/>
    </row>
    <row r="658" ht="15.75" customHeight="1">
      <c r="B658" s="5"/>
      <c r="D658" s="6"/>
      <c r="G658" s="6"/>
      <c r="H658" s="6"/>
    </row>
    <row r="659" ht="15.75" customHeight="1">
      <c r="B659" s="5"/>
      <c r="D659" s="6"/>
      <c r="G659" s="6"/>
      <c r="H659" s="6"/>
    </row>
    <row r="660" ht="15.75" customHeight="1">
      <c r="B660" s="5"/>
      <c r="D660" s="6"/>
      <c r="G660" s="6"/>
      <c r="H660" s="6"/>
    </row>
    <row r="661" ht="15.75" customHeight="1">
      <c r="B661" s="5"/>
      <c r="D661" s="6"/>
      <c r="G661" s="6"/>
      <c r="H661" s="6"/>
    </row>
    <row r="662" ht="15.75" customHeight="1">
      <c r="B662" s="5"/>
      <c r="D662" s="6"/>
      <c r="G662" s="6"/>
      <c r="H662" s="6"/>
    </row>
    <row r="663" ht="15.75" customHeight="1">
      <c r="B663" s="5"/>
      <c r="D663" s="6"/>
      <c r="G663" s="6"/>
      <c r="H663" s="6"/>
    </row>
    <row r="664" ht="15.75" customHeight="1">
      <c r="B664" s="5"/>
      <c r="D664" s="6"/>
      <c r="G664" s="6"/>
      <c r="H664" s="6"/>
    </row>
    <row r="665" ht="15.75" customHeight="1">
      <c r="B665" s="5"/>
      <c r="D665" s="6"/>
      <c r="G665" s="6"/>
      <c r="H665" s="6"/>
    </row>
    <row r="666" ht="15.75" customHeight="1">
      <c r="B666" s="5"/>
      <c r="D666" s="6"/>
      <c r="G666" s="6"/>
      <c r="H666" s="6"/>
    </row>
    <row r="667" ht="15.75" customHeight="1">
      <c r="B667" s="5"/>
      <c r="D667" s="6"/>
      <c r="G667" s="6"/>
      <c r="H667" s="6"/>
    </row>
    <row r="668" ht="15.75" customHeight="1">
      <c r="B668" s="5"/>
      <c r="D668" s="6"/>
      <c r="G668" s="6"/>
      <c r="H668" s="6"/>
    </row>
    <row r="669" ht="15.75" customHeight="1">
      <c r="B669" s="5"/>
      <c r="D669" s="6"/>
      <c r="G669" s="6"/>
      <c r="H669" s="6"/>
    </row>
    <row r="670" ht="15.75" customHeight="1">
      <c r="B670" s="5"/>
      <c r="D670" s="6"/>
      <c r="G670" s="6"/>
      <c r="H670" s="6"/>
    </row>
    <row r="671" ht="15.75" customHeight="1">
      <c r="B671" s="5"/>
      <c r="D671" s="6"/>
      <c r="G671" s="6"/>
      <c r="H671" s="6"/>
    </row>
    <row r="672" ht="15.75" customHeight="1">
      <c r="B672" s="5"/>
      <c r="D672" s="6"/>
      <c r="G672" s="6"/>
      <c r="H672" s="6"/>
    </row>
    <row r="673" ht="15.75" customHeight="1">
      <c r="B673" s="5"/>
      <c r="D673" s="6"/>
      <c r="G673" s="6"/>
      <c r="H673" s="6"/>
    </row>
    <row r="674" ht="15.75" customHeight="1">
      <c r="B674" s="5"/>
      <c r="D674" s="6"/>
      <c r="G674" s="6"/>
      <c r="H674" s="6"/>
    </row>
    <row r="675" ht="15.75" customHeight="1">
      <c r="B675" s="5"/>
      <c r="D675" s="6"/>
      <c r="G675" s="6"/>
      <c r="H675" s="6"/>
    </row>
    <row r="676" ht="15.75" customHeight="1">
      <c r="B676" s="5"/>
      <c r="D676" s="6"/>
      <c r="G676" s="6"/>
      <c r="H676" s="6"/>
    </row>
    <row r="677" ht="15.75" customHeight="1">
      <c r="B677" s="5"/>
      <c r="D677" s="6"/>
      <c r="G677" s="6"/>
      <c r="H677" s="6"/>
    </row>
    <row r="678" ht="15.75" customHeight="1">
      <c r="B678" s="5"/>
      <c r="D678" s="6"/>
      <c r="G678" s="6"/>
      <c r="H678" s="6"/>
    </row>
    <row r="679" ht="15.75" customHeight="1">
      <c r="B679" s="5"/>
      <c r="D679" s="6"/>
      <c r="G679" s="6"/>
      <c r="H679" s="6"/>
    </row>
    <row r="680" ht="15.75" customHeight="1">
      <c r="B680" s="5"/>
      <c r="D680" s="6"/>
      <c r="G680" s="6"/>
      <c r="H680" s="6"/>
    </row>
    <row r="681" ht="15.75" customHeight="1">
      <c r="B681" s="5"/>
      <c r="D681" s="6"/>
      <c r="G681" s="6"/>
      <c r="H681" s="6"/>
    </row>
    <row r="682" ht="15.75" customHeight="1">
      <c r="B682" s="5"/>
      <c r="D682" s="6"/>
      <c r="G682" s="6"/>
      <c r="H682" s="6"/>
    </row>
    <row r="683" ht="15.75" customHeight="1">
      <c r="B683" s="5"/>
      <c r="D683" s="6"/>
      <c r="G683" s="6"/>
      <c r="H683" s="6"/>
    </row>
    <row r="684" ht="15.75" customHeight="1">
      <c r="B684" s="5"/>
      <c r="D684" s="6"/>
      <c r="G684" s="6"/>
      <c r="H684" s="6"/>
    </row>
    <row r="685" ht="15.75" customHeight="1">
      <c r="B685" s="5"/>
      <c r="D685" s="6"/>
      <c r="G685" s="6"/>
      <c r="H685" s="6"/>
    </row>
    <row r="686" ht="15.75" customHeight="1">
      <c r="B686" s="5"/>
      <c r="D686" s="6"/>
      <c r="G686" s="6"/>
      <c r="H686" s="6"/>
    </row>
    <row r="687" ht="15.75" customHeight="1">
      <c r="B687" s="5"/>
      <c r="D687" s="6"/>
      <c r="G687" s="6"/>
      <c r="H687" s="6"/>
    </row>
    <row r="688" ht="15.75" customHeight="1">
      <c r="B688" s="5"/>
      <c r="D688" s="6"/>
      <c r="G688" s="6"/>
      <c r="H688" s="6"/>
    </row>
    <row r="689" ht="15.75" customHeight="1">
      <c r="B689" s="5"/>
      <c r="D689" s="6"/>
      <c r="G689" s="6"/>
      <c r="H689" s="6"/>
    </row>
    <row r="690" ht="15.75" customHeight="1">
      <c r="B690" s="5"/>
      <c r="D690" s="6"/>
      <c r="G690" s="6"/>
      <c r="H690" s="6"/>
    </row>
    <row r="691" ht="15.75" customHeight="1">
      <c r="B691" s="5"/>
      <c r="D691" s="6"/>
      <c r="G691" s="6"/>
      <c r="H691" s="6"/>
    </row>
    <row r="692" ht="15.75" customHeight="1">
      <c r="B692" s="5"/>
      <c r="D692" s="6"/>
      <c r="G692" s="6"/>
      <c r="H692" s="6"/>
    </row>
    <row r="693" ht="15.75" customHeight="1">
      <c r="B693" s="5"/>
      <c r="D693" s="6"/>
      <c r="G693" s="6"/>
      <c r="H693" s="6"/>
    </row>
    <row r="694" ht="15.75" customHeight="1">
      <c r="B694" s="5"/>
      <c r="D694" s="6"/>
      <c r="G694" s="6"/>
      <c r="H694" s="6"/>
    </row>
    <row r="695" ht="15.75" customHeight="1">
      <c r="B695" s="5"/>
      <c r="D695" s="6"/>
      <c r="G695" s="6"/>
      <c r="H695" s="6"/>
    </row>
    <row r="696" ht="15.75" customHeight="1">
      <c r="B696" s="5"/>
      <c r="D696" s="6"/>
      <c r="G696" s="6"/>
      <c r="H696" s="6"/>
    </row>
    <row r="697" ht="15.75" customHeight="1">
      <c r="B697" s="5"/>
      <c r="D697" s="6"/>
      <c r="G697" s="6"/>
      <c r="H697" s="6"/>
    </row>
    <row r="698" ht="15.75" customHeight="1">
      <c r="B698" s="5"/>
      <c r="D698" s="6"/>
      <c r="G698" s="6"/>
      <c r="H698" s="6"/>
    </row>
    <row r="699" ht="15.75" customHeight="1">
      <c r="B699" s="5"/>
      <c r="D699" s="6"/>
      <c r="G699" s="6"/>
      <c r="H699" s="6"/>
    </row>
    <row r="700" ht="15.75" customHeight="1">
      <c r="B700" s="5"/>
      <c r="D700" s="6"/>
      <c r="G700" s="6"/>
      <c r="H700" s="6"/>
    </row>
    <row r="701" ht="15.75" customHeight="1">
      <c r="B701" s="5"/>
      <c r="D701" s="6"/>
      <c r="G701" s="6"/>
      <c r="H701" s="6"/>
    </row>
    <row r="702" ht="15.75" customHeight="1">
      <c r="B702" s="5"/>
      <c r="D702" s="6"/>
      <c r="G702" s="6"/>
      <c r="H702" s="6"/>
    </row>
    <row r="703" ht="15.75" customHeight="1">
      <c r="B703" s="5"/>
      <c r="D703" s="6"/>
      <c r="G703" s="6"/>
      <c r="H703" s="6"/>
    </row>
    <row r="704" ht="15.75" customHeight="1">
      <c r="B704" s="5"/>
      <c r="D704" s="6"/>
      <c r="G704" s="6"/>
      <c r="H704" s="6"/>
    </row>
    <row r="705" ht="15.75" customHeight="1">
      <c r="B705" s="5"/>
      <c r="D705" s="6"/>
      <c r="G705" s="6"/>
      <c r="H705" s="6"/>
    </row>
    <row r="706" ht="15.75" customHeight="1">
      <c r="B706" s="5"/>
      <c r="D706" s="6"/>
      <c r="G706" s="6"/>
      <c r="H706" s="6"/>
    </row>
    <row r="707" ht="15.75" customHeight="1">
      <c r="B707" s="5"/>
      <c r="D707" s="6"/>
      <c r="G707" s="6"/>
      <c r="H707" s="6"/>
    </row>
    <row r="708" ht="15.75" customHeight="1">
      <c r="B708" s="5"/>
      <c r="D708" s="6"/>
      <c r="G708" s="6"/>
      <c r="H708" s="6"/>
    </row>
    <row r="709" ht="15.75" customHeight="1">
      <c r="B709" s="5"/>
      <c r="D709" s="6"/>
      <c r="G709" s="6"/>
      <c r="H709" s="6"/>
    </row>
    <row r="710" ht="15.75" customHeight="1">
      <c r="B710" s="5"/>
      <c r="D710" s="6"/>
      <c r="G710" s="6"/>
      <c r="H710" s="6"/>
    </row>
    <row r="711" ht="15.75" customHeight="1">
      <c r="B711" s="5"/>
      <c r="D711" s="6"/>
      <c r="G711" s="6"/>
      <c r="H711" s="6"/>
    </row>
    <row r="712" ht="15.75" customHeight="1">
      <c r="B712" s="5"/>
      <c r="D712" s="6"/>
      <c r="G712" s="6"/>
      <c r="H712" s="6"/>
    </row>
    <row r="713" ht="15.75" customHeight="1">
      <c r="B713" s="5"/>
      <c r="D713" s="6"/>
      <c r="G713" s="6"/>
      <c r="H713" s="6"/>
    </row>
    <row r="714" ht="15.75" customHeight="1">
      <c r="B714" s="5"/>
      <c r="D714" s="6"/>
      <c r="G714" s="6"/>
      <c r="H714" s="6"/>
    </row>
    <row r="715" ht="15.75" customHeight="1">
      <c r="B715" s="5"/>
      <c r="D715" s="6"/>
      <c r="G715" s="6"/>
      <c r="H715" s="6"/>
    </row>
    <row r="716" ht="15.75" customHeight="1">
      <c r="B716" s="5"/>
      <c r="D716" s="6"/>
      <c r="G716" s="6"/>
      <c r="H716" s="6"/>
    </row>
    <row r="717" ht="15.75" customHeight="1">
      <c r="B717" s="5"/>
      <c r="D717" s="6"/>
      <c r="G717" s="6"/>
      <c r="H717" s="6"/>
    </row>
    <row r="718" ht="15.75" customHeight="1">
      <c r="B718" s="5"/>
      <c r="D718" s="6"/>
      <c r="G718" s="6"/>
      <c r="H718" s="6"/>
    </row>
    <row r="719" ht="15.75" customHeight="1">
      <c r="B719" s="5"/>
      <c r="D719" s="6"/>
      <c r="G719" s="6"/>
      <c r="H719" s="6"/>
    </row>
    <row r="720" ht="15.75" customHeight="1">
      <c r="B720" s="5"/>
      <c r="D720" s="6"/>
      <c r="G720" s="6"/>
      <c r="H720" s="6"/>
    </row>
    <row r="721" ht="15.75" customHeight="1">
      <c r="B721" s="5"/>
      <c r="D721" s="6"/>
      <c r="G721" s="6"/>
      <c r="H721" s="6"/>
    </row>
    <row r="722" ht="15.75" customHeight="1">
      <c r="B722" s="5"/>
      <c r="D722" s="6"/>
      <c r="G722" s="6"/>
      <c r="H722" s="6"/>
    </row>
    <row r="723" ht="15.75" customHeight="1">
      <c r="B723" s="5"/>
      <c r="D723" s="6"/>
      <c r="G723" s="6"/>
      <c r="H723" s="6"/>
    </row>
    <row r="724" ht="15.75" customHeight="1">
      <c r="B724" s="5"/>
      <c r="D724" s="6"/>
      <c r="G724" s="6"/>
      <c r="H724" s="6"/>
    </row>
    <row r="725" ht="15.75" customHeight="1">
      <c r="B725" s="5"/>
      <c r="D725" s="6"/>
      <c r="G725" s="6"/>
      <c r="H725" s="6"/>
    </row>
    <row r="726" ht="15.75" customHeight="1">
      <c r="B726" s="5"/>
      <c r="D726" s="6"/>
      <c r="G726" s="6"/>
      <c r="H726" s="6"/>
    </row>
    <row r="727" ht="15.75" customHeight="1">
      <c r="B727" s="5"/>
      <c r="D727" s="6"/>
      <c r="G727" s="6"/>
      <c r="H727" s="6"/>
    </row>
    <row r="728" ht="15.75" customHeight="1">
      <c r="B728" s="5"/>
      <c r="D728" s="6"/>
      <c r="G728" s="6"/>
      <c r="H728" s="6"/>
    </row>
    <row r="729" ht="15.75" customHeight="1">
      <c r="B729" s="5"/>
      <c r="D729" s="6"/>
      <c r="G729" s="6"/>
      <c r="H729" s="6"/>
    </row>
    <row r="730" ht="15.75" customHeight="1">
      <c r="B730" s="5"/>
      <c r="D730" s="6"/>
      <c r="G730" s="6"/>
      <c r="H730" s="6"/>
    </row>
    <row r="731" ht="15.75" customHeight="1">
      <c r="B731" s="5"/>
      <c r="D731" s="6"/>
      <c r="G731" s="6"/>
      <c r="H731" s="6"/>
    </row>
    <row r="732" ht="15.75" customHeight="1">
      <c r="B732" s="5"/>
      <c r="D732" s="6"/>
      <c r="G732" s="6"/>
      <c r="H732" s="6"/>
    </row>
    <row r="733" ht="15.75" customHeight="1">
      <c r="B733" s="5"/>
      <c r="D733" s="6"/>
      <c r="G733" s="6"/>
      <c r="H733" s="6"/>
    </row>
    <row r="734" ht="15.75" customHeight="1">
      <c r="B734" s="5"/>
      <c r="D734" s="6"/>
      <c r="G734" s="6"/>
      <c r="H734" s="6"/>
    </row>
    <row r="735" ht="15.75" customHeight="1">
      <c r="B735" s="5"/>
      <c r="D735" s="6"/>
      <c r="G735" s="6"/>
      <c r="H735" s="6"/>
    </row>
    <row r="736" ht="15.75" customHeight="1">
      <c r="B736" s="5"/>
      <c r="D736" s="6"/>
      <c r="G736" s="6"/>
      <c r="H736" s="6"/>
    </row>
    <row r="737" ht="15.75" customHeight="1">
      <c r="B737" s="5"/>
      <c r="D737" s="6"/>
      <c r="G737" s="6"/>
      <c r="H737" s="6"/>
    </row>
    <row r="738" ht="15.75" customHeight="1">
      <c r="B738" s="5"/>
      <c r="D738" s="6"/>
      <c r="G738" s="6"/>
      <c r="H738" s="6"/>
    </row>
    <row r="739" ht="15.75" customHeight="1">
      <c r="B739" s="5"/>
      <c r="D739" s="6"/>
      <c r="G739" s="6"/>
      <c r="H739" s="6"/>
    </row>
    <row r="740" ht="15.75" customHeight="1">
      <c r="B740" s="5"/>
      <c r="D740" s="6"/>
      <c r="G740" s="6"/>
      <c r="H740" s="6"/>
    </row>
    <row r="741" ht="15.75" customHeight="1">
      <c r="B741" s="5"/>
      <c r="D741" s="6"/>
      <c r="G741" s="6"/>
      <c r="H741" s="6"/>
    </row>
    <row r="742" ht="15.75" customHeight="1">
      <c r="B742" s="5"/>
      <c r="D742" s="6"/>
      <c r="G742" s="6"/>
      <c r="H742" s="6"/>
    </row>
    <row r="743" ht="15.75" customHeight="1">
      <c r="B743" s="5"/>
      <c r="D743" s="6"/>
      <c r="G743" s="6"/>
      <c r="H743" s="6"/>
    </row>
    <row r="744" ht="15.75" customHeight="1">
      <c r="B744" s="5"/>
      <c r="D744" s="6"/>
      <c r="G744" s="6"/>
      <c r="H744" s="6"/>
    </row>
    <row r="745" ht="15.75" customHeight="1">
      <c r="B745" s="5"/>
      <c r="D745" s="6"/>
      <c r="G745" s="6"/>
      <c r="H745" s="6"/>
    </row>
    <row r="746" ht="15.75" customHeight="1">
      <c r="B746" s="5"/>
      <c r="D746" s="6"/>
      <c r="G746" s="6"/>
      <c r="H746" s="6"/>
    </row>
    <row r="747" ht="15.75" customHeight="1">
      <c r="B747" s="5"/>
      <c r="D747" s="6"/>
      <c r="G747" s="6"/>
      <c r="H747" s="6"/>
    </row>
    <row r="748" ht="15.75" customHeight="1">
      <c r="B748" s="5"/>
      <c r="D748" s="6"/>
      <c r="G748" s="6"/>
      <c r="H748" s="6"/>
    </row>
    <row r="749" ht="15.75" customHeight="1">
      <c r="B749" s="5"/>
      <c r="D749" s="6"/>
      <c r="G749" s="6"/>
      <c r="H749" s="6"/>
    </row>
    <row r="750" ht="15.75" customHeight="1">
      <c r="B750" s="5"/>
      <c r="D750" s="6"/>
      <c r="G750" s="6"/>
      <c r="H750" s="6"/>
    </row>
    <row r="751" ht="15.75" customHeight="1">
      <c r="B751" s="5"/>
      <c r="D751" s="6"/>
      <c r="G751" s="6"/>
      <c r="H751" s="6"/>
    </row>
    <row r="752" ht="15.75" customHeight="1">
      <c r="B752" s="5"/>
      <c r="D752" s="6"/>
      <c r="G752" s="6"/>
      <c r="H752" s="6"/>
    </row>
    <row r="753" ht="15.75" customHeight="1">
      <c r="B753" s="5"/>
      <c r="D753" s="6"/>
      <c r="G753" s="6"/>
      <c r="H753" s="6"/>
    </row>
    <row r="754" ht="15.75" customHeight="1">
      <c r="B754" s="5"/>
      <c r="D754" s="6"/>
      <c r="G754" s="6"/>
      <c r="H754" s="6"/>
    </row>
    <row r="755" ht="15.75" customHeight="1">
      <c r="B755" s="5"/>
      <c r="D755" s="6"/>
      <c r="G755" s="6"/>
      <c r="H755" s="6"/>
    </row>
    <row r="756" ht="15.75" customHeight="1">
      <c r="B756" s="5"/>
      <c r="D756" s="6"/>
      <c r="G756" s="6"/>
      <c r="H756" s="6"/>
    </row>
    <row r="757" ht="15.75" customHeight="1">
      <c r="B757" s="5"/>
      <c r="D757" s="6"/>
      <c r="G757" s="6"/>
      <c r="H757" s="6"/>
    </row>
    <row r="758" ht="15.75" customHeight="1">
      <c r="B758" s="5"/>
      <c r="D758" s="6"/>
      <c r="G758" s="6"/>
      <c r="H758" s="6"/>
    </row>
    <row r="759" ht="15.75" customHeight="1">
      <c r="B759" s="5"/>
      <c r="D759" s="6"/>
      <c r="G759" s="6"/>
      <c r="H759" s="6"/>
    </row>
    <row r="760" ht="15.75" customHeight="1">
      <c r="B760" s="5"/>
      <c r="D760" s="6"/>
      <c r="G760" s="6"/>
      <c r="H760" s="6"/>
    </row>
    <row r="761" ht="15.75" customHeight="1">
      <c r="B761" s="5"/>
      <c r="D761" s="6"/>
      <c r="G761" s="6"/>
      <c r="H761" s="6"/>
    </row>
    <row r="762" ht="15.75" customHeight="1">
      <c r="B762" s="5"/>
      <c r="D762" s="6"/>
      <c r="G762" s="6"/>
      <c r="H762" s="6"/>
    </row>
    <row r="763" ht="15.75" customHeight="1">
      <c r="B763" s="5"/>
      <c r="D763" s="6"/>
      <c r="G763" s="6"/>
      <c r="H763" s="6"/>
    </row>
    <row r="764" ht="15.75" customHeight="1">
      <c r="B764" s="5"/>
      <c r="D764" s="6"/>
      <c r="G764" s="6"/>
      <c r="H764" s="6"/>
    </row>
    <row r="765" ht="15.75" customHeight="1">
      <c r="B765" s="5"/>
      <c r="D765" s="6"/>
      <c r="G765" s="6"/>
      <c r="H765" s="6"/>
    </row>
    <row r="766" ht="15.75" customHeight="1">
      <c r="B766" s="5"/>
      <c r="D766" s="6"/>
      <c r="G766" s="6"/>
      <c r="H766" s="6"/>
    </row>
    <row r="767" ht="15.75" customHeight="1">
      <c r="B767" s="5"/>
      <c r="D767" s="6"/>
      <c r="G767" s="6"/>
      <c r="H767" s="6"/>
    </row>
    <row r="768" ht="15.75" customHeight="1">
      <c r="B768" s="5"/>
      <c r="D768" s="6"/>
      <c r="G768" s="6"/>
      <c r="H768" s="6"/>
    </row>
    <row r="769" ht="15.75" customHeight="1">
      <c r="B769" s="5"/>
      <c r="D769" s="6"/>
      <c r="G769" s="6"/>
      <c r="H769" s="6"/>
    </row>
    <row r="770" ht="15.75" customHeight="1">
      <c r="B770" s="5"/>
      <c r="D770" s="6"/>
      <c r="G770" s="6"/>
      <c r="H770" s="6"/>
    </row>
    <row r="771" ht="15.75" customHeight="1">
      <c r="B771" s="5"/>
      <c r="D771" s="6"/>
      <c r="G771" s="6"/>
      <c r="H771" s="6"/>
    </row>
    <row r="772" ht="15.75" customHeight="1">
      <c r="B772" s="5"/>
      <c r="D772" s="6"/>
      <c r="G772" s="6"/>
      <c r="H772" s="6"/>
    </row>
    <row r="773" ht="15.75" customHeight="1">
      <c r="B773" s="5"/>
      <c r="D773" s="6"/>
      <c r="G773" s="6"/>
      <c r="H773" s="6"/>
    </row>
    <row r="774" ht="15.75" customHeight="1">
      <c r="B774" s="5"/>
      <c r="D774" s="6"/>
      <c r="G774" s="6"/>
      <c r="H774" s="6"/>
    </row>
    <row r="775" ht="15.75" customHeight="1">
      <c r="B775" s="5"/>
      <c r="D775" s="6"/>
      <c r="G775" s="6"/>
      <c r="H775" s="6"/>
    </row>
    <row r="776" ht="15.75" customHeight="1">
      <c r="B776" s="5"/>
      <c r="D776" s="6"/>
      <c r="G776" s="6"/>
      <c r="H776" s="6"/>
    </row>
    <row r="777" ht="15.75" customHeight="1">
      <c r="B777" s="5"/>
      <c r="D777" s="6"/>
      <c r="G777" s="6"/>
      <c r="H777" s="6"/>
    </row>
    <row r="778" ht="15.75" customHeight="1">
      <c r="B778" s="5"/>
      <c r="D778" s="6"/>
      <c r="G778" s="6"/>
      <c r="H778" s="6"/>
    </row>
    <row r="779" ht="15.75" customHeight="1">
      <c r="B779" s="5"/>
      <c r="D779" s="6"/>
      <c r="G779" s="6"/>
      <c r="H779" s="6"/>
    </row>
    <row r="780" ht="15.75" customHeight="1">
      <c r="B780" s="5"/>
      <c r="D780" s="6"/>
      <c r="G780" s="6"/>
      <c r="H780" s="6"/>
    </row>
    <row r="781" ht="15.75" customHeight="1">
      <c r="B781" s="5"/>
      <c r="D781" s="6"/>
      <c r="G781" s="6"/>
      <c r="H781" s="6"/>
    </row>
    <row r="782" ht="15.75" customHeight="1">
      <c r="B782" s="5"/>
      <c r="D782" s="6"/>
      <c r="G782" s="6"/>
      <c r="H782" s="6"/>
    </row>
    <row r="783" ht="15.75" customHeight="1">
      <c r="B783" s="5"/>
      <c r="D783" s="6"/>
      <c r="G783" s="6"/>
      <c r="H783" s="6"/>
    </row>
    <row r="784" ht="15.75" customHeight="1">
      <c r="B784" s="5"/>
      <c r="D784" s="6"/>
      <c r="G784" s="6"/>
      <c r="H784" s="6"/>
    </row>
    <row r="785" ht="15.75" customHeight="1">
      <c r="B785" s="5"/>
      <c r="D785" s="6"/>
      <c r="G785" s="6"/>
      <c r="H785" s="6"/>
    </row>
    <row r="786" ht="15.75" customHeight="1">
      <c r="B786" s="5"/>
      <c r="D786" s="6"/>
      <c r="G786" s="6"/>
      <c r="H786" s="6"/>
    </row>
    <row r="787" ht="15.75" customHeight="1">
      <c r="B787" s="5"/>
      <c r="D787" s="6"/>
      <c r="G787" s="6"/>
      <c r="H787" s="6"/>
    </row>
    <row r="788" ht="15.75" customHeight="1">
      <c r="B788" s="5"/>
      <c r="D788" s="6"/>
      <c r="G788" s="6"/>
      <c r="H788" s="6"/>
    </row>
    <row r="789" ht="15.75" customHeight="1">
      <c r="B789" s="5"/>
      <c r="D789" s="6"/>
      <c r="G789" s="6"/>
      <c r="H789" s="6"/>
    </row>
    <row r="790" ht="15.75" customHeight="1">
      <c r="B790" s="5"/>
      <c r="D790" s="6"/>
      <c r="G790" s="6"/>
      <c r="H790" s="6"/>
    </row>
    <row r="791" ht="15.75" customHeight="1">
      <c r="B791" s="5"/>
      <c r="D791" s="6"/>
      <c r="G791" s="6"/>
      <c r="H791" s="6"/>
    </row>
    <row r="792" ht="15.75" customHeight="1">
      <c r="B792" s="5"/>
      <c r="D792" s="6"/>
      <c r="G792" s="6"/>
      <c r="H792" s="6"/>
    </row>
    <row r="793" ht="15.75" customHeight="1">
      <c r="B793" s="5"/>
      <c r="D793" s="6"/>
      <c r="G793" s="6"/>
      <c r="H793" s="6"/>
    </row>
    <row r="794" ht="15.75" customHeight="1">
      <c r="B794" s="5"/>
      <c r="D794" s="6"/>
      <c r="G794" s="6"/>
      <c r="H794" s="6"/>
    </row>
    <row r="795" ht="15.75" customHeight="1">
      <c r="B795" s="5"/>
      <c r="D795" s="6"/>
      <c r="G795" s="6"/>
      <c r="H795" s="6"/>
    </row>
    <row r="796" ht="15.75" customHeight="1">
      <c r="B796" s="5"/>
      <c r="D796" s="6"/>
      <c r="G796" s="6"/>
      <c r="H796" s="6"/>
    </row>
    <row r="797" ht="15.75" customHeight="1">
      <c r="B797" s="5"/>
      <c r="D797" s="6"/>
      <c r="G797" s="6"/>
      <c r="H797" s="6"/>
    </row>
    <row r="798" ht="15.75" customHeight="1">
      <c r="B798" s="5"/>
      <c r="D798" s="6"/>
      <c r="G798" s="6"/>
      <c r="H798" s="6"/>
    </row>
    <row r="799" ht="15.75" customHeight="1">
      <c r="B799" s="5"/>
      <c r="D799" s="6"/>
      <c r="G799" s="6"/>
      <c r="H799" s="6"/>
    </row>
    <row r="800" ht="15.75" customHeight="1">
      <c r="B800" s="5"/>
      <c r="D800" s="6"/>
      <c r="G800" s="6"/>
      <c r="H800" s="6"/>
    </row>
    <row r="801" ht="15.75" customHeight="1">
      <c r="B801" s="5"/>
      <c r="D801" s="6"/>
      <c r="G801" s="6"/>
      <c r="H801" s="6"/>
    </row>
    <row r="802" ht="15.75" customHeight="1">
      <c r="B802" s="5"/>
      <c r="D802" s="6"/>
      <c r="G802" s="6"/>
      <c r="H802" s="6"/>
    </row>
    <row r="803" ht="15.75" customHeight="1">
      <c r="B803" s="5"/>
      <c r="D803" s="6"/>
      <c r="G803" s="6"/>
      <c r="H803" s="6"/>
    </row>
    <row r="804" ht="15.75" customHeight="1">
      <c r="B804" s="5"/>
      <c r="D804" s="6"/>
      <c r="G804" s="6"/>
      <c r="H804" s="6"/>
    </row>
    <row r="805" ht="15.75" customHeight="1">
      <c r="B805" s="5"/>
      <c r="D805" s="6"/>
      <c r="G805" s="6"/>
      <c r="H805" s="6"/>
    </row>
    <row r="806" ht="15.75" customHeight="1">
      <c r="B806" s="5"/>
      <c r="D806" s="6"/>
      <c r="G806" s="6"/>
      <c r="H806" s="6"/>
    </row>
    <row r="807" ht="15.75" customHeight="1">
      <c r="B807" s="5"/>
      <c r="D807" s="6"/>
      <c r="G807" s="6"/>
      <c r="H807" s="6"/>
    </row>
    <row r="808" ht="15.75" customHeight="1">
      <c r="B808" s="5"/>
      <c r="D808" s="6"/>
      <c r="G808" s="6"/>
      <c r="H808" s="6"/>
    </row>
    <row r="809" ht="15.75" customHeight="1">
      <c r="B809" s="5"/>
      <c r="D809" s="6"/>
      <c r="G809" s="6"/>
      <c r="H809" s="6"/>
    </row>
    <row r="810" ht="15.75" customHeight="1">
      <c r="B810" s="5"/>
      <c r="D810" s="6"/>
      <c r="G810" s="6"/>
      <c r="H810" s="6"/>
    </row>
    <row r="811" ht="15.75" customHeight="1">
      <c r="B811" s="5"/>
      <c r="D811" s="6"/>
      <c r="G811" s="6"/>
      <c r="H811" s="6"/>
    </row>
    <row r="812" ht="15.75" customHeight="1">
      <c r="B812" s="5"/>
      <c r="D812" s="6"/>
      <c r="G812" s="6"/>
      <c r="H812" s="6"/>
    </row>
    <row r="813" ht="15.75" customHeight="1">
      <c r="B813" s="5"/>
      <c r="D813" s="6"/>
      <c r="G813" s="6"/>
      <c r="H813" s="6"/>
    </row>
    <row r="814" ht="15.75" customHeight="1">
      <c r="B814" s="5"/>
      <c r="D814" s="6"/>
      <c r="G814" s="6"/>
      <c r="H814" s="6"/>
    </row>
    <row r="815" ht="15.75" customHeight="1">
      <c r="B815" s="5"/>
      <c r="D815" s="6"/>
      <c r="G815" s="6"/>
      <c r="H815" s="6"/>
    </row>
    <row r="816" ht="15.75" customHeight="1">
      <c r="B816" s="5"/>
      <c r="D816" s="6"/>
      <c r="G816" s="6"/>
      <c r="H816" s="6"/>
    </row>
    <row r="817" ht="15.75" customHeight="1">
      <c r="B817" s="5"/>
      <c r="D817" s="6"/>
      <c r="G817" s="6"/>
      <c r="H817" s="6"/>
    </row>
    <row r="818" ht="15.75" customHeight="1">
      <c r="B818" s="5"/>
      <c r="D818" s="6"/>
      <c r="G818" s="6"/>
      <c r="H818" s="6"/>
    </row>
    <row r="819" ht="15.75" customHeight="1">
      <c r="B819" s="5"/>
      <c r="D819" s="6"/>
      <c r="G819" s="6"/>
      <c r="H819" s="6"/>
    </row>
    <row r="820" ht="15.75" customHeight="1">
      <c r="B820" s="5"/>
      <c r="D820" s="6"/>
      <c r="G820" s="6"/>
      <c r="H820" s="6"/>
    </row>
    <row r="821" ht="15.75" customHeight="1">
      <c r="B821" s="5"/>
      <c r="D821" s="6"/>
      <c r="G821" s="6"/>
      <c r="H821" s="6"/>
    </row>
    <row r="822" ht="15.75" customHeight="1">
      <c r="B822" s="5"/>
      <c r="D822" s="6"/>
      <c r="G822" s="6"/>
      <c r="H822" s="6"/>
    </row>
    <row r="823" ht="15.75" customHeight="1">
      <c r="B823" s="5"/>
      <c r="D823" s="6"/>
      <c r="G823" s="6"/>
      <c r="H823" s="6"/>
    </row>
    <row r="824" ht="15.75" customHeight="1">
      <c r="B824" s="5"/>
      <c r="D824" s="6"/>
      <c r="G824" s="6"/>
      <c r="H824" s="6"/>
    </row>
    <row r="825" ht="15.75" customHeight="1">
      <c r="B825" s="5"/>
      <c r="D825" s="6"/>
      <c r="G825" s="6"/>
      <c r="H825" s="6"/>
    </row>
    <row r="826" ht="15.75" customHeight="1">
      <c r="B826" s="5"/>
      <c r="D826" s="6"/>
      <c r="G826" s="6"/>
      <c r="H826" s="6"/>
    </row>
    <row r="827" ht="15.75" customHeight="1">
      <c r="B827" s="5"/>
      <c r="D827" s="6"/>
      <c r="G827" s="6"/>
      <c r="H827" s="6"/>
    </row>
    <row r="828" ht="15.75" customHeight="1">
      <c r="B828" s="5"/>
      <c r="D828" s="6"/>
      <c r="G828" s="6"/>
      <c r="H828" s="6"/>
    </row>
    <row r="829" ht="15.75" customHeight="1">
      <c r="B829" s="5"/>
      <c r="D829" s="6"/>
      <c r="G829" s="6"/>
      <c r="H829" s="6"/>
    </row>
    <row r="830" ht="15.75" customHeight="1">
      <c r="B830" s="5"/>
      <c r="D830" s="6"/>
      <c r="G830" s="6"/>
      <c r="H830" s="6"/>
    </row>
    <row r="831" ht="15.75" customHeight="1">
      <c r="B831" s="5"/>
      <c r="D831" s="6"/>
      <c r="G831" s="6"/>
      <c r="H831" s="6"/>
    </row>
    <row r="832" ht="15.75" customHeight="1">
      <c r="B832" s="5"/>
      <c r="D832" s="6"/>
      <c r="G832" s="6"/>
      <c r="H832" s="6"/>
    </row>
    <row r="833" ht="15.75" customHeight="1">
      <c r="B833" s="5"/>
      <c r="D833" s="6"/>
      <c r="G833" s="6"/>
      <c r="H833" s="6"/>
    </row>
    <row r="834" ht="15.75" customHeight="1">
      <c r="B834" s="5"/>
      <c r="D834" s="6"/>
      <c r="G834" s="6"/>
      <c r="H834" s="6"/>
    </row>
    <row r="835" ht="15.75" customHeight="1">
      <c r="B835" s="5"/>
      <c r="D835" s="6"/>
      <c r="G835" s="6"/>
      <c r="H835" s="6"/>
    </row>
    <row r="836" ht="15.75" customHeight="1">
      <c r="B836" s="5"/>
      <c r="D836" s="6"/>
      <c r="G836" s="6"/>
      <c r="H836" s="6"/>
    </row>
    <row r="837" ht="15.75" customHeight="1">
      <c r="B837" s="5"/>
      <c r="D837" s="6"/>
      <c r="G837" s="6"/>
      <c r="H837" s="6"/>
    </row>
    <row r="838" ht="15.75" customHeight="1">
      <c r="B838" s="5"/>
      <c r="D838" s="6"/>
      <c r="G838" s="6"/>
      <c r="H838" s="6"/>
    </row>
    <row r="839" ht="15.75" customHeight="1">
      <c r="B839" s="5"/>
      <c r="D839" s="6"/>
      <c r="G839" s="6"/>
      <c r="H839" s="6"/>
    </row>
    <row r="840" ht="15.75" customHeight="1">
      <c r="B840" s="5"/>
      <c r="D840" s="6"/>
      <c r="G840" s="6"/>
      <c r="H840" s="6"/>
    </row>
    <row r="841" ht="15.75" customHeight="1">
      <c r="B841" s="5"/>
      <c r="D841" s="6"/>
      <c r="G841" s="6"/>
      <c r="H841" s="6"/>
    </row>
    <row r="842" ht="15.75" customHeight="1">
      <c r="B842" s="5"/>
      <c r="D842" s="6"/>
      <c r="G842" s="6"/>
      <c r="H842" s="6"/>
    </row>
    <row r="843" ht="15.75" customHeight="1">
      <c r="B843" s="5"/>
      <c r="D843" s="6"/>
      <c r="G843" s="6"/>
      <c r="H843" s="6"/>
    </row>
    <row r="844" ht="15.75" customHeight="1">
      <c r="B844" s="5"/>
      <c r="D844" s="6"/>
      <c r="G844" s="6"/>
      <c r="H844" s="6"/>
    </row>
    <row r="845" ht="15.75" customHeight="1">
      <c r="B845" s="5"/>
      <c r="D845" s="6"/>
      <c r="G845" s="6"/>
      <c r="H845" s="6"/>
    </row>
    <row r="846" ht="15.75" customHeight="1">
      <c r="B846" s="5"/>
      <c r="D846" s="6"/>
      <c r="G846" s="6"/>
      <c r="H846" s="6"/>
    </row>
    <row r="847" ht="15.75" customHeight="1">
      <c r="B847" s="5"/>
      <c r="D847" s="6"/>
      <c r="G847" s="6"/>
      <c r="H847" s="6"/>
    </row>
    <row r="848" ht="15.75" customHeight="1">
      <c r="B848" s="5"/>
      <c r="D848" s="6"/>
      <c r="G848" s="6"/>
      <c r="H848" s="6"/>
    </row>
    <row r="849" ht="15.75" customHeight="1">
      <c r="B849" s="5"/>
      <c r="D849" s="6"/>
      <c r="G849" s="6"/>
      <c r="H849" s="6"/>
    </row>
    <row r="850" ht="15.75" customHeight="1">
      <c r="B850" s="5"/>
      <c r="D850" s="6"/>
      <c r="G850" s="6"/>
      <c r="H850" s="6"/>
    </row>
    <row r="851" ht="15.75" customHeight="1">
      <c r="B851" s="5"/>
      <c r="D851" s="6"/>
      <c r="G851" s="6"/>
      <c r="H851" s="6"/>
    </row>
    <row r="852" ht="15.75" customHeight="1">
      <c r="B852" s="5"/>
      <c r="D852" s="6"/>
      <c r="G852" s="6"/>
      <c r="H852" s="6"/>
    </row>
    <row r="853" ht="15.75" customHeight="1">
      <c r="B853" s="5"/>
      <c r="D853" s="6"/>
      <c r="G853" s="6"/>
      <c r="H853" s="6"/>
    </row>
    <row r="854" ht="15.75" customHeight="1">
      <c r="B854" s="5"/>
      <c r="D854" s="6"/>
      <c r="G854" s="6"/>
      <c r="H854" s="6"/>
    </row>
    <row r="855" ht="15.75" customHeight="1">
      <c r="B855" s="5"/>
      <c r="D855" s="6"/>
      <c r="G855" s="6"/>
      <c r="H855" s="6"/>
    </row>
    <row r="856" ht="15.75" customHeight="1">
      <c r="B856" s="5"/>
      <c r="D856" s="6"/>
      <c r="G856" s="6"/>
      <c r="H856" s="6"/>
    </row>
    <row r="857" ht="15.75" customHeight="1">
      <c r="B857" s="5"/>
      <c r="D857" s="6"/>
      <c r="G857" s="6"/>
      <c r="H857" s="6"/>
    </row>
    <row r="858" ht="15.75" customHeight="1">
      <c r="B858" s="5"/>
      <c r="D858" s="6"/>
      <c r="G858" s="6"/>
      <c r="H858" s="6"/>
    </row>
    <row r="859" ht="15.75" customHeight="1">
      <c r="B859" s="5"/>
      <c r="D859" s="6"/>
      <c r="G859" s="6"/>
      <c r="H859" s="6"/>
    </row>
    <row r="860" ht="15.75" customHeight="1">
      <c r="B860" s="5"/>
      <c r="D860" s="6"/>
      <c r="G860" s="6"/>
      <c r="H860" s="6"/>
    </row>
    <row r="861" ht="15.75" customHeight="1">
      <c r="B861" s="5"/>
      <c r="D861" s="6"/>
      <c r="G861" s="6"/>
      <c r="H861" s="6"/>
    </row>
    <row r="862" ht="15.75" customHeight="1">
      <c r="B862" s="5"/>
      <c r="D862" s="6"/>
      <c r="G862" s="6"/>
      <c r="H862" s="6"/>
    </row>
    <row r="863" ht="15.75" customHeight="1">
      <c r="B863" s="5"/>
      <c r="D863" s="6"/>
      <c r="G863" s="6"/>
      <c r="H863" s="6"/>
    </row>
    <row r="864" ht="15.75" customHeight="1">
      <c r="B864" s="5"/>
      <c r="D864" s="6"/>
      <c r="G864" s="6"/>
      <c r="H864" s="6"/>
    </row>
    <row r="865" ht="15.75" customHeight="1">
      <c r="B865" s="5"/>
      <c r="D865" s="6"/>
      <c r="G865" s="6"/>
      <c r="H865" s="6"/>
    </row>
    <row r="866" ht="15.75" customHeight="1">
      <c r="B866" s="5"/>
      <c r="D866" s="6"/>
      <c r="G866" s="6"/>
      <c r="H866" s="6"/>
    </row>
    <row r="867" ht="15.75" customHeight="1">
      <c r="B867" s="5"/>
      <c r="D867" s="6"/>
      <c r="G867" s="6"/>
      <c r="H867" s="6"/>
    </row>
    <row r="868" ht="15.75" customHeight="1">
      <c r="B868" s="5"/>
      <c r="D868" s="6"/>
      <c r="G868" s="6"/>
      <c r="H868" s="6"/>
    </row>
    <row r="869" ht="15.75" customHeight="1">
      <c r="B869" s="5"/>
      <c r="D869" s="6"/>
      <c r="G869" s="6"/>
      <c r="H869" s="6"/>
    </row>
    <row r="870" ht="15.75" customHeight="1">
      <c r="B870" s="5"/>
      <c r="D870" s="6"/>
      <c r="G870" s="6"/>
      <c r="H870" s="6"/>
    </row>
    <row r="871" ht="15.75" customHeight="1">
      <c r="B871" s="5"/>
      <c r="D871" s="6"/>
      <c r="G871" s="6"/>
      <c r="H871" s="6"/>
    </row>
    <row r="872" ht="15.75" customHeight="1">
      <c r="B872" s="5"/>
      <c r="D872" s="6"/>
      <c r="G872" s="6"/>
      <c r="H872" s="6"/>
    </row>
    <row r="873" ht="15.75" customHeight="1">
      <c r="B873" s="5"/>
      <c r="D873" s="6"/>
      <c r="G873" s="6"/>
      <c r="H873" s="6"/>
    </row>
    <row r="874" ht="15.75" customHeight="1">
      <c r="B874" s="5"/>
      <c r="D874" s="6"/>
      <c r="G874" s="6"/>
      <c r="H874" s="6"/>
    </row>
    <row r="875" ht="15.75" customHeight="1">
      <c r="B875" s="5"/>
      <c r="D875" s="6"/>
      <c r="G875" s="6"/>
      <c r="H875" s="6"/>
    </row>
    <row r="876" ht="15.75" customHeight="1">
      <c r="B876" s="5"/>
      <c r="D876" s="6"/>
      <c r="G876" s="6"/>
      <c r="H876" s="6"/>
    </row>
    <row r="877" ht="15.75" customHeight="1">
      <c r="B877" s="5"/>
      <c r="D877" s="6"/>
      <c r="G877" s="6"/>
      <c r="H877" s="6"/>
    </row>
    <row r="878" ht="15.75" customHeight="1">
      <c r="B878" s="5"/>
      <c r="D878" s="6"/>
      <c r="G878" s="6"/>
      <c r="H878" s="6"/>
    </row>
    <row r="879" ht="15.75" customHeight="1">
      <c r="B879" s="5"/>
      <c r="D879" s="6"/>
      <c r="G879" s="6"/>
      <c r="H879" s="6"/>
    </row>
    <row r="880" ht="15.75" customHeight="1">
      <c r="B880" s="5"/>
      <c r="D880" s="6"/>
      <c r="G880" s="6"/>
      <c r="H880" s="6"/>
    </row>
    <row r="881" ht="15.75" customHeight="1">
      <c r="B881" s="5"/>
      <c r="D881" s="6"/>
      <c r="G881" s="6"/>
      <c r="H881" s="6"/>
    </row>
    <row r="882" ht="15.75" customHeight="1">
      <c r="B882" s="5"/>
      <c r="D882" s="6"/>
      <c r="G882" s="6"/>
      <c r="H882" s="6"/>
    </row>
    <row r="883" ht="15.75" customHeight="1">
      <c r="B883" s="5"/>
      <c r="D883" s="6"/>
      <c r="G883" s="6"/>
      <c r="H883" s="6"/>
    </row>
    <row r="884" ht="15.75" customHeight="1">
      <c r="B884" s="5"/>
      <c r="D884" s="6"/>
      <c r="G884" s="6"/>
      <c r="H884" s="6"/>
    </row>
    <row r="885" ht="15.75" customHeight="1">
      <c r="B885" s="5"/>
      <c r="D885" s="6"/>
      <c r="G885" s="6"/>
      <c r="H885" s="6"/>
    </row>
    <row r="886" ht="15.75" customHeight="1">
      <c r="B886" s="5"/>
      <c r="D886" s="6"/>
      <c r="G886" s="6"/>
      <c r="H886" s="6"/>
    </row>
    <row r="887" ht="15.75" customHeight="1">
      <c r="B887" s="5"/>
      <c r="D887" s="6"/>
      <c r="G887" s="6"/>
      <c r="H887" s="6"/>
    </row>
    <row r="888" ht="15.75" customHeight="1">
      <c r="B888" s="5"/>
      <c r="D888" s="6"/>
      <c r="G888" s="6"/>
      <c r="H888" s="6"/>
    </row>
    <row r="889" ht="15.75" customHeight="1">
      <c r="B889" s="5"/>
      <c r="D889" s="6"/>
      <c r="G889" s="6"/>
      <c r="H889" s="6"/>
    </row>
    <row r="890" ht="15.75" customHeight="1">
      <c r="B890" s="5"/>
      <c r="D890" s="6"/>
      <c r="G890" s="6"/>
      <c r="H890" s="6"/>
    </row>
    <row r="891" ht="15.75" customHeight="1">
      <c r="B891" s="5"/>
      <c r="D891" s="6"/>
      <c r="G891" s="6"/>
      <c r="H891" s="6"/>
    </row>
    <row r="892" ht="15.75" customHeight="1">
      <c r="B892" s="5"/>
      <c r="D892" s="6"/>
      <c r="G892" s="6"/>
      <c r="H892" s="6"/>
    </row>
    <row r="893" ht="15.75" customHeight="1">
      <c r="B893" s="5"/>
      <c r="D893" s="6"/>
      <c r="G893" s="6"/>
      <c r="H893" s="6"/>
    </row>
    <row r="894" ht="15.75" customHeight="1">
      <c r="B894" s="5"/>
      <c r="D894" s="6"/>
      <c r="G894" s="6"/>
      <c r="H894" s="6"/>
    </row>
    <row r="895" ht="15.75" customHeight="1">
      <c r="B895" s="5"/>
      <c r="D895" s="6"/>
      <c r="G895" s="6"/>
      <c r="H895" s="6"/>
    </row>
    <row r="896" ht="15.75" customHeight="1">
      <c r="B896" s="5"/>
      <c r="D896" s="6"/>
      <c r="G896" s="6"/>
      <c r="H896" s="6"/>
    </row>
    <row r="897" ht="15.75" customHeight="1">
      <c r="B897" s="5"/>
      <c r="D897" s="6"/>
      <c r="G897" s="6"/>
      <c r="H897" s="6"/>
    </row>
    <row r="898" ht="15.75" customHeight="1">
      <c r="B898" s="5"/>
      <c r="D898" s="6"/>
      <c r="G898" s="6"/>
      <c r="H898" s="6"/>
    </row>
    <row r="899" ht="15.75" customHeight="1">
      <c r="B899" s="5"/>
      <c r="D899" s="6"/>
      <c r="G899" s="6"/>
      <c r="H899" s="6"/>
    </row>
    <row r="900" ht="15.75" customHeight="1">
      <c r="B900" s="5"/>
      <c r="D900" s="6"/>
      <c r="G900" s="6"/>
      <c r="H900" s="6"/>
    </row>
    <row r="901" ht="15.75" customHeight="1">
      <c r="B901" s="5"/>
      <c r="D901" s="6"/>
      <c r="G901" s="6"/>
      <c r="H901" s="6"/>
    </row>
    <row r="902" ht="15.75" customHeight="1">
      <c r="B902" s="5"/>
      <c r="D902" s="6"/>
      <c r="G902" s="6"/>
      <c r="H902" s="6"/>
    </row>
    <row r="903" ht="15.75" customHeight="1">
      <c r="B903" s="5"/>
      <c r="D903" s="6"/>
      <c r="G903" s="6"/>
      <c r="H903" s="6"/>
    </row>
    <row r="904" ht="15.75" customHeight="1">
      <c r="B904" s="5"/>
      <c r="D904" s="6"/>
      <c r="G904" s="6"/>
      <c r="H904" s="6"/>
    </row>
    <row r="905" ht="15.75" customHeight="1">
      <c r="B905" s="5"/>
      <c r="D905" s="6"/>
      <c r="G905" s="6"/>
      <c r="H905" s="6"/>
    </row>
    <row r="906" ht="15.75" customHeight="1">
      <c r="B906" s="5"/>
      <c r="D906" s="6"/>
      <c r="G906" s="6"/>
      <c r="H906" s="6"/>
    </row>
    <row r="907" ht="15.75" customHeight="1">
      <c r="B907" s="5"/>
      <c r="D907" s="6"/>
      <c r="G907" s="6"/>
      <c r="H907" s="6"/>
    </row>
    <row r="908" ht="15.75" customHeight="1">
      <c r="B908" s="5"/>
      <c r="D908" s="6"/>
      <c r="G908" s="6"/>
      <c r="H908" s="6"/>
    </row>
    <row r="909" ht="15.75" customHeight="1">
      <c r="B909" s="5"/>
      <c r="D909" s="6"/>
      <c r="G909" s="6"/>
      <c r="H909" s="6"/>
    </row>
    <row r="910" ht="15.75" customHeight="1">
      <c r="B910" s="5"/>
      <c r="D910" s="6"/>
      <c r="G910" s="6"/>
      <c r="H910" s="6"/>
    </row>
    <row r="911" ht="15.75" customHeight="1">
      <c r="B911" s="5"/>
      <c r="D911" s="6"/>
      <c r="G911" s="6"/>
      <c r="H911" s="6"/>
    </row>
    <row r="912" ht="15.75" customHeight="1">
      <c r="B912" s="5"/>
      <c r="D912" s="6"/>
      <c r="G912" s="6"/>
      <c r="H912" s="6"/>
    </row>
    <row r="913" ht="15.75" customHeight="1">
      <c r="B913" s="5"/>
      <c r="D913" s="6"/>
      <c r="G913" s="6"/>
      <c r="H913" s="6"/>
    </row>
    <row r="914" ht="15.75" customHeight="1">
      <c r="B914" s="5"/>
      <c r="D914" s="6"/>
      <c r="G914" s="6"/>
      <c r="H914" s="6"/>
    </row>
    <row r="915" ht="15.75" customHeight="1">
      <c r="B915" s="5"/>
      <c r="D915" s="6"/>
      <c r="G915" s="6"/>
      <c r="H915" s="6"/>
    </row>
    <row r="916" ht="15.75" customHeight="1">
      <c r="B916" s="5"/>
      <c r="D916" s="6"/>
      <c r="G916" s="6"/>
      <c r="H916" s="6"/>
    </row>
    <row r="917" ht="15.75" customHeight="1">
      <c r="B917" s="5"/>
      <c r="D917" s="6"/>
      <c r="G917" s="6"/>
      <c r="H917" s="6"/>
    </row>
    <row r="918" ht="15.75" customHeight="1">
      <c r="B918" s="5"/>
      <c r="D918" s="6"/>
      <c r="G918" s="6"/>
      <c r="H918" s="6"/>
    </row>
    <row r="919" ht="15.75" customHeight="1">
      <c r="B919" s="5"/>
      <c r="D919" s="6"/>
      <c r="G919" s="6"/>
      <c r="H919" s="6"/>
    </row>
    <row r="920" ht="15.75" customHeight="1">
      <c r="B920" s="5"/>
      <c r="D920" s="6"/>
      <c r="G920" s="6"/>
      <c r="H920" s="6"/>
    </row>
    <row r="921" ht="15.75" customHeight="1">
      <c r="B921" s="5"/>
      <c r="D921" s="6"/>
      <c r="G921" s="6"/>
      <c r="H921" s="6"/>
    </row>
    <row r="922" ht="15.75" customHeight="1">
      <c r="B922" s="5"/>
      <c r="D922" s="6"/>
      <c r="G922" s="6"/>
      <c r="H922" s="6"/>
    </row>
    <row r="923" ht="15.75" customHeight="1">
      <c r="B923" s="5"/>
      <c r="D923" s="6"/>
      <c r="G923" s="6"/>
      <c r="H923" s="6"/>
    </row>
    <row r="924" ht="15.75" customHeight="1">
      <c r="B924" s="5"/>
      <c r="D924" s="6"/>
      <c r="G924" s="6"/>
      <c r="H924" s="6"/>
    </row>
    <row r="925" ht="15.75" customHeight="1">
      <c r="B925" s="5"/>
      <c r="D925" s="6"/>
      <c r="G925" s="6"/>
      <c r="H925" s="6"/>
    </row>
    <row r="926" ht="15.75" customHeight="1">
      <c r="B926" s="5"/>
      <c r="D926" s="6"/>
      <c r="G926" s="6"/>
      <c r="H926" s="6"/>
    </row>
    <row r="927" ht="15.75" customHeight="1">
      <c r="B927" s="5"/>
      <c r="D927" s="6"/>
      <c r="G927" s="6"/>
      <c r="H927" s="6"/>
    </row>
    <row r="928" ht="15.75" customHeight="1">
      <c r="B928" s="5"/>
      <c r="D928" s="6"/>
      <c r="G928" s="6"/>
      <c r="H928" s="6"/>
    </row>
    <row r="929" ht="15.75" customHeight="1">
      <c r="B929" s="5"/>
      <c r="D929" s="6"/>
      <c r="G929" s="6"/>
      <c r="H929" s="6"/>
    </row>
    <row r="930" ht="15.75" customHeight="1">
      <c r="B930" s="5"/>
      <c r="D930" s="6"/>
      <c r="G930" s="6"/>
      <c r="H930" s="6"/>
    </row>
    <row r="931" ht="15.75" customHeight="1">
      <c r="B931" s="5"/>
      <c r="D931" s="6"/>
      <c r="G931" s="6"/>
      <c r="H931" s="6"/>
    </row>
    <row r="932" ht="15.75" customHeight="1">
      <c r="B932" s="5"/>
      <c r="D932" s="6"/>
      <c r="G932" s="6"/>
      <c r="H932" s="6"/>
    </row>
    <row r="933" ht="15.75" customHeight="1">
      <c r="B933" s="5"/>
      <c r="D933" s="6"/>
      <c r="G933" s="6"/>
      <c r="H933" s="6"/>
    </row>
    <row r="934" ht="15.75" customHeight="1">
      <c r="B934" s="5"/>
      <c r="D934" s="6"/>
      <c r="G934" s="6"/>
      <c r="H934" s="6"/>
    </row>
    <row r="935" ht="15.75" customHeight="1">
      <c r="B935" s="5"/>
      <c r="D935" s="6"/>
      <c r="G935" s="6"/>
      <c r="H935" s="6"/>
    </row>
    <row r="936" ht="15.75" customHeight="1">
      <c r="B936" s="5"/>
      <c r="D936" s="6"/>
      <c r="G936" s="6"/>
      <c r="H936" s="6"/>
    </row>
    <row r="937" ht="15.75" customHeight="1">
      <c r="B937" s="5"/>
      <c r="D937" s="6"/>
      <c r="G937" s="6"/>
      <c r="H937" s="6"/>
    </row>
    <row r="938" ht="15.75" customHeight="1">
      <c r="B938" s="5"/>
      <c r="D938" s="6"/>
      <c r="G938" s="6"/>
      <c r="H938" s="6"/>
    </row>
    <row r="939" ht="15.75" customHeight="1">
      <c r="B939" s="5"/>
      <c r="D939" s="6"/>
      <c r="G939" s="6"/>
      <c r="H939" s="6"/>
    </row>
    <row r="940" ht="15.75" customHeight="1">
      <c r="B940" s="5"/>
      <c r="D940" s="6"/>
      <c r="G940" s="6"/>
      <c r="H940" s="6"/>
    </row>
    <row r="941" ht="15.75" customHeight="1">
      <c r="B941" s="5"/>
      <c r="D941" s="6"/>
      <c r="G941" s="6"/>
      <c r="H941" s="6"/>
    </row>
    <row r="942" ht="15.75" customHeight="1">
      <c r="B942" s="5"/>
      <c r="D942" s="6"/>
      <c r="G942" s="6"/>
      <c r="H942" s="6"/>
    </row>
    <row r="943" ht="15.75" customHeight="1">
      <c r="B943" s="5"/>
      <c r="D943" s="6"/>
      <c r="G943" s="6"/>
      <c r="H943" s="6"/>
    </row>
    <row r="944" ht="15.75" customHeight="1">
      <c r="B944" s="5"/>
      <c r="D944" s="6"/>
      <c r="G944" s="6"/>
      <c r="H944" s="6"/>
    </row>
    <row r="945" ht="15.75" customHeight="1">
      <c r="B945" s="5"/>
      <c r="D945" s="6"/>
      <c r="G945" s="6"/>
      <c r="H945" s="6"/>
    </row>
    <row r="946" ht="15.75" customHeight="1">
      <c r="B946" s="5"/>
      <c r="D946" s="6"/>
      <c r="G946" s="6"/>
      <c r="H946" s="6"/>
    </row>
    <row r="947" ht="15.75" customHeight="1">
      <c r="B947" s="5"/>
      <c r="D947" s="6"/>
      <c r="G947" s="6"/>
      <c r="H947" s="6"/>
    </row>
    <row r="948" ht="15.75" customHeight="1">
      <c r="B948" s="5"/>
      <c r="D948" s="6"/>
      <c r="G948" s="6"/>
      <c r="H948" s="6"/>
    </row>
    <row r="949" ht="15.75" customHeight="1">
      <c r="B949" s="5"/>
      <c r="D949" s="6"/>
      <c r="G949" s="6"/>
      <c r="H949" s="6"/>
    </row>
    <row r="950" ht="15.75" customHeight="1">
      <c r="B950" s="5"/>
      <c r="D950" s="6"/>
      <c r="G950" s="6"/>
      <c r="H950" s="6"/>
    </row>
    <row r="951" ht="15.75" customHeight="1">
      <c r="B951" s="5"/>
      <c r="D951" s="6"/>
      <c r="G951" s="6"/>
      <c r="H951" s="6"/>
    </row>
    <row r="952" ht="15.75" customHeight="1">
      <c r="B952" s="5"/>
      <c r="D952" s="6"/>
      <c r="G952" s="6"/>
      <c r="H952" s="6"/>
    </row>
    <row r="953" ht="15.75" customHeight="1">
      <c r="B953" s="5"/>
      <c r="D953" s="6"/>
      <c r="G953" s="6"/>
      <c r="H953" s="6"/>
    </row>
    <row r="954" ht="15.75" customHeight="1">
      <c r="B954" s="5"/>
      <c r="D954" s="6"/>
      <c r="G954" s="6"/>
      <c r="H954" s="6"/>
    </row>
    <row r="955" ht="15.75" customHeight="1">
      <c r="B955" s="5"/>
      <c r="D955" s="6"/>
      <c r="G955" s="6"/>
      <c r="H955" s="6"/>
    </row>
    <row r="956" ht="15.75" customHeight="1">
      <c r="B956" s="5"/>
      <c r="D956" s="6"/>
      <c r="G956" s="6"/>
      <c r="H956" s="6"/>
    </row>
    <row r="957" ht="15.75" customHeight="1">
      <c r="B957" s="5"/>
      <c r="D957" s="6"/>
      <c r="G957" s="6"/>
      <c r="H957" s="6"/>
    </row>
    <row r="958" ht="15.75" customHeight="1">
      <c r="B958" s="5"/>
      <c r="D958" s="6"/>
      <c r="G958" s="6"/>
      <c r="H958" s="6"/>
    </row>
    <row r="959" ht="15.75" customHeight="1">
      <c r="B959" s="5"/>
      <c r="D959" s="6"/>
      <c r="G959" s="6"/>
      <c r="H959" s="6"/>
    </row>
    <row r="960" ht="15.75" customHeight="1">
      <c r="B960" s="5"/>
      <c r="D960" s="6"/>
      <c r="G960" s="6"/>
      <c r="H960" s="6"/>
    </row>
    <row r="961" ht="15.75" customHeight="1">
      <c r="B961" s="5"/>
      <c r="D961" s="6"/>
      <c r="G961" s="6"/>
      <c r="H961" s="6"/>
    </row>
    <row r="962" ht="15.75" customHeight="1">
      <c r="B962" s="5"/>
      <c r="D962" s="6"/>
      <c r="G962" s="6"/>
      <c r="H962" s="6"/>
    </row>
    <row r="963" ht="15.75" customHeight="1">
      <c r="B963" s="5"/>
      <c r="D963" s="6"/>
      <c r="G963" s="6"/>
      <c r="H963" s="6"/>
    </row>
    <row r="964" ht="15.75" customHeight="1">
      <c r="B964" s="5"/>
      <c r="D964" s="6"/>
      <c r="G964" s="6"/>
      <c r="H964" s="6"/>
    </row>
    <row r="965" ht="15.75" customHeight="1">
      <c r="B965" s="5"/>
      <c r="D965" s="6"/>
      <c r="G965" s="6"/>
      <c r="H965" s="6"/>
    </row>
    <row r="966" ht="15.75" customHeight="1">
      <c r="B966" s="5"/>
      <c r="D966" s="6"/>
      <c r="G966" s="6"/>
      <c r="H966" s="6"/>
    </row>
    <row r="967" ht="15.75" customHeight="1">
      <c r="B967" s="5"/>
      <c r="D967" s="6"/>
      <c r="G967" s="6"/>
      <c r="H967" s="6"/>
    </row>
    <row r="968" ht="15.75" customHeight="1">
      <c r="B968" s="5"/>
      <c r="D968" s="6"/>
      <c r="G968" s="6"/>
      <c r="H968" s="6"/>
    </row>
    <row r="969" ht="15.75" customHeight="1">
      <c r="B969" s="5"/>
      <c r="D969" s="6"/>
      <c r="G969" s="6"/>
      <c r="H969" s="6"/>
    </row>
    <row r="970" ht="15.75" customHeight="1">
      <c r="B970" s="5"/>
      <c r="D970" s="6"/>
      <c r="G970" s="6"/>
      <c r="H970" s="6"/>
    </row>
    <row r="971" ht="15.75" customHeight="1">
      <c r="B971" s="5"/>
      <c r="D971" s="6"/>
      <c r="G971" s="6"/>
      <c r="H971" s="6"/>
    </row>
    <row r="972" ht="15.75" customHeight="1">
      <c r="B972" s="5"/>
      <c r="D972" s="6"/>
      <c r="G972" s="6"/>
      <c r="H972" s="6"/>
    </row>
    <row r="973" ht="15.75" customHeight="1">
      <c r="B973" s="5"/>
      <c r="D973" s="6"/>
      <c r="G973" s="6"/>
      <c r="H973" s="6"/>
    </row>
    <row r="974" ht="15.75" customHeight="1">
      <c r="B974" s="5"/>
      <c r="D974" s="6"/>
      <c r="G974" s="6"/>
      <c r="H974" s="6"/>
    </row>
    <row r="975" ht="15.75" customHeight="1">
      <c r="B975" s="5"/>
      <c r="D975" s="6"/>
      <c r="G975" s="6"/>
      <c r="H975" s="6"/>
    </row>
    <row r="976" ht="15.75" customHeight="1">
      <c r="B976" s="5"/>
      <c r="D976" s="6"/>
      <c r="G976" s="6"/>
      <c r="H976" s="6"/>
    </row>
    <row r="977" ht="15.75" customHeight="1">
      <c r="B977" s="5"/>
      <c r="D977" s="6"/>
      <c r="G977" s="6"/>
      <c r="H977" s="6"/>
    </row>
    <row r="978" ht="15.75" customHeight="1">
      <c r="B978" s="5"/>
      <c r="D978" s="6"/>
      <c r="G978" s="6"/>
      <c r="H978" s="6"/>
    </row>
    <row r="979" ht="15.75" customHeight="1">
      <c r="B979" s="5"/>
      <c r="D979" s="6"/>
      <c r="G979" s="6"/>
      <c r="H979" s="6"/>
    </row>
    <row r="980" ht="15.75" customHeight="1">
      <c r="B980" s="5"/>
      <c r="D980" s="6"/>
      <c r="G980" s="6"/>
      <c r="H980" s="6"/>
    </row>
    <row r="981" ht="15.75" customHeight="1">
      <c r="B981" s="5"/>
      <c r="D981" s="6"/>
      <c r="G981" s="6"/>
      <c r="H981" s="6"/>
    </row>
    <row r="982" ht="15.75" customHeight="1">
      <c r="B982" s="5"/>
      <c r="D982" s="6"/>
      <c r="G982" s="6"/>
      <c r="H982" s="6"/>
    </row>
    <row r="983" ht="15.75" customHeight="1">
      <c r="B983" s="5"/>
      <c r="D983" s="6"/>
      <c r="G983" s="6"/>
      <c r="H983" s="6"/>
    </row>
    <row r="984" ht="15.75" customHeight="1">
      <c r="B984" s="5"/>
      <c r="D984" s="6"/>
      <c r="G984" s="6"/>
      <c r="H984" s="6"/>
    </row>
    <row r="985" ht="15.75" customHeight="1">
      <c r="B985" s="5"/>
      <c r="D985" s="6"/>
      <c r="G985" s="6"/>
      <c r="H985" s="6"/>
    </row>
    <row r="986" ht="15.75" customHeight="1">
      <c r="B986" s="5"/>
      <c r="D986" s="6"/>
      <c r="G986" s="6"/>
      <c r="H986" s="6"/>
    </row>
    <row r="987" ht="15.75" customHeight="1">
      <c r="B987" s="5"/>
      <c r="D987" s="6"/>
      <c r="G987" s="6"/>
      <c r="H987" s="6"/>
    </row>
    <row r="988" ht="15.75" customHeight="1">
      <c r="B988" s="5"/>
      <c r="D988" s="6"/>
      <c r="G988" s="6"/>
      <c r="H988" s="6"/>
    </row>
    <row r="989" ht="15.75" customHeight="1">
      <c r="B989" s="5"/>
      <c r="D989" s="6"/>
      <c r="G989" s="6"/>
      <c r="H989" s="6"/>
    </row>
    <row r="990" ht="15.75" customHeight="1">
      <c r="B990" s="5"/>
      <c r="D990" s="6"/>
      <c r="G990" s="6"/>
      <c r="H990" s="6"/>
    </row>
    <row r="991" ht="15.75" customHeight="1">
      <c r="B991" s="5"/>
      <c r="D991" s="6"/>
      <c r="G991" s="6"/>
      <c r="H991" s="6"/>
    </row>
    <row r="992" ht="15.75" customHeight="1">
      <c r="B992" s="5"/>
      <c r="D992" s="6"/>
      <c r="G992" s="6"/>
      <c r="H992" s="6"/>
    </row>
    <row r="993" ht="15.75" customHeight="1">
      <c r="B993" s="5"/>
      <c r="D993" s="6"/>
      <c r="G993" s="6"/>
      <c r="H993" s="6"/>
    </row>
    <row r="994" ht="15.75" customHeight="1">
      <c r="B994" s="5"/>
      <c r="D994" s="6"/>
      <c r="G994" s="6"/>
      <c r="H994" s="6"/>
    </row>
    <row r="995" ht="15.75" customHeight="1">
      <c r="B995" s="5"/>
      <c r="D995" s="6"/>
      <c r="G995" s="6"/>
      <c r="H995" s="6"/>
    </row>
    <row r="996" ht="15.75" customHeight="1">
      <c r="B996" s="5"/>
      <c r="D996" s="6"/>
      <c r="G996" s="6"/>
      <c r="H996" s="6"/>
    </row>
    <row r="997" ht="15.75" customHeight="1">
      <c r="B997" s="5"/>
      <c r="D997" s="6"/>
      <c r="G997" s="6"/>
      <c r="H997" s="6"/>
    </row>
    <row r="998" ht="15.75" customHeight="1">
      <c r="B998" s="5"/>
      <c r="D998" s="6"/>
      <c r="G998" s="6"/>
      <c r="H998" s="6"/>
    </row>
    <row r="999" ht="15.75" customHeight="1">
      <c r="B999" s="5"/>
      <c r="D999" s="6"/>
      <c r="G999" s="6"/>
      <c r="H999" s="6"/>
    </row>
    <row r="1000" ht="15.75" customHeight="1">
      <c r="B1000" s="5"/>
      <c r="D1000" s="6"/>
      <c r="G1000" s="6"/>
      <c r="H1000" s="6"/>
    </row>
  </sheetData>
  <mergeCells count="11">
    <mergeCell ref="C45:I45"/>
    <mergeCell ref="C178:I178"/>
    <mergeCell ref="B192:B194"/>
    <mergeCell ref="B216:C216"/>
    <mergeCell ref="B1:J1"/>
    <mergeCell ref="B3:C4"/>
    <mergeCell ref="D3:D4"/>
    <mergeCell ref="E3:F4"/>
    <mergeCell ref="G3:I3"/>
    <mergeCell ref="J3:J4"/>
    <mergeCell ref="B40:B43"/>
  </mergeCells>
  <conditionalFormatting sqref="H8 H29 H39 H50 H54 H62 H68 H76 H88 H98 H105 H118 H121 H136 H155 H162 H171 H177 H183 H188 H191 H196 H203 H208 H211 H215 H219 H226 H229 H235 H238 H241">
    <cfRule type="cellIs" dxfId="0" priority="1" operator="equal">
      <formula>"No cumple"</formula>
    </cfRule>
  </conditionalFormatting>
  <conditionalFormatting sqref="H8 H29 H39 H50 H54 H62 H68 H76 H88 H98 H105 H118 H121 H136 H155 H162 H171 H177 H183 H188 H191 H196 H203 H208 H211 H215 H219 H226 H229 H235 H238 H241">
    <cfRule type="cellIs" dxfId="0" priority="2" operator="greaterThan">
      <formula>$H$8</formula>
    </cfRule>
  </conditionalFormatting>
  <conditionalFormatting sqref="G8 G29 G36:H36 G39 G50 G54 G62 G68 G76 G88 G98 G105 G118 G121 G136 G155 G162 G171 G177 G183 G188 G191 G196 G203 G208 G211 G215 G219 G226 G229 G235 G238 G241">
    <cfRule type="cellIs" dxfId="0" priority="3" operator="equal">
      <formula>"No cumple"</formula>
    </cfRule>
  </conditionalFormatting>
  <conditionalFormatting sqref="I15">
    <cfRule type="cellIs" dxfId="0" priority="4" operator="equal">
      <formula>"No cumple"</formula>
    </cfRule>
  </conditionalFormatting>
  <conditionalFormatting sqref="I16">
    <cfRule type="cellIs" dxfId="0" priority="5" operator="equal">
      <formula>"No cumple"</formula>
    </cfRule>
  </conditionalFormatting>
  <conditionalFormatting sqref="I17">
    <cfRule type="cellIs" dxfId="0" priority="6" operator="equal">
      <formula>"No cumple"</formula>
    </cfRule>
  </conditionalFormatting>
  <conditionalFormatting sqref="D245:D258">
    <cfRule type="colorScale" priority="7">
      <colorScale>
        <cfvo type="min"/>
        <cfvo type="percentile" val="50"/>
        <cfvo type="max"/>
        <color rgb="FFFF0000"/>
        <color rgb="FFFFEB84"/>
        <color theme="9"/>
      </colorScale>
    </cfRule>
  </conditionalFormatting>
  <printOptions/>
  <pageMargins bottom="0.7480314960629921" footer="0.0" header="0.0" left="0.38" right="0.47" top="0.7480314960629921"/>
  <pageSetup orientation="landscape"/>
  <rowBreaks count="5" manualBreakCount="5">
    <brk id="241" man="1"/>
    <brk id="97" man="1"/>
    <brk id="67" man="1"/>
    <brk id="182" man="1"/>
    <brk id="154" man="1"/>
  </rowBreaks>
  <drawing r:id="rId1"/>
</worksheet>
</file>